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Tableaux Simples" sheetId="1" r:id="rId1"/>
    <sheet name="Tableau Mixtes" sheetId="4" r:id="rId2"/>
    <sheet name="Finale Mixte" sheetId="6" r:id="rId3"/>
  </sheets>
  <definedNames>
    <definedName name="_xlnm.Print_Area" localSheetId="0">'Tableaux Simples'!$A$1:$O$109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6"/>
  <c r="O10" s="1"/>
  <c r="N54" i="1"/>
  <c r="L102"/>
  <c r="F8" i="6"/>
  <c r="J8"/>
  <c r="K8" s="1"/>
  <c r="N8"/>
  <c r="O8" s="1"/>
  <c r="R8"/>
  <c r="V8"/>
  <c r="Z8"/>
  <c r="AD8"/>
  <c r="AH8"/>
  <c r="AL8"/>
  <c r="AP8"/>
  <c r="AT8"/>
  <c r="AX8"/>
  <c r="BB8"/>
  <c r="BF8"/>
  <c r="BJ8"/>
  <c r="BN8"/>
  <c r="BO8" s="1"/>
  <c r="F10"/>
  <c r="J10"/>
  <c r="R10"/>
  <c r="S10" s="1"/>
  <c r="V10"/>
  <c r="W10" s="1"/>
  <c r="Z10"/>
  <c r="AD10"/>
  <c r="AE10" s="1"/>
  <c r="AH10"/>
  <c r="AI10" s="1"/>
  <c r="AL10"/>
  <c r="AM10" s="1"/>
  <c r="AP10"/>
  <c r="AT10"/>
  <c r="AU10" s="1"/>
  <c r="AX10"/>
  <c r="AY10" s="1"/>
  <c r="BB10"/>
  <c r="BC10" s="1"/>
  <c r="BF10"/>
  <c r="BJ10"/>
  <c r="BK10" s="1"/>
  <c r="BN10"/>
  <c r="BO10" s="1"/>
  <c r="F18"/>
  <c r="J18"/>
  <c r="N18"/>
  <c r="R18"/>
  <c r="V18"/>
  <c r="Z18"/>
  <c r="AD18"/>
  <c r="AH18"/>
  <c r="AL18"/>
  <c r="AP18"/>
  <c r="AT18"/>
  <c r="AX18"/>
  <c r="AY18" s="1"/>
  <c r="BB18"/>
  <c r="BF18"/>
  <c r="BG18" s="1"/>
  <c r="BJ18"/>
  <c r="BK18" s="1"/>
  <c r="BN18"/>
  <c r="BO18" s="1"/>
  <c r="F20"/>
  <c r="G20" s="1"/>
  <c r="J20"/>
  <c r="K20" s="1"/>
  <c r="N20"/>
  <c r="O20" s="1"/>
  <c r="R20"/>
  <c r="S20" s="1"/>
  <c r="V20"/>
  <c r="W20"/>
  <c r="Z20"/>
  <c r="AA20" s="1"/>
  <c r="AD20"/>
  <c r="AH20"/>
  <c r="AI20"/>
  <c r="AL20"/>
  <c r="AM20" s="1"/>
  <c r="AP20"/>
  <c r="AT20"/>
  <c r="AU20" s="1"/>
  <c r="AX20"/>
  <c r="AY20"/>
  <c r="BB20"/>
  <c r="BC20" s="1"/>
  <c r="BF20"/>
  <c r="BG20" s="1"/>
  <c r="BJ20"/>
  <c r="BK20" s="1"/>
  <c r="BN20"/>
  <c r="BO20" s="1"/>
  <c r="F28"/>
  <c r="G28" s="1"/>
  <c r="J28"/>
  <c r="K28" s="1"/>
  <c r="N28"/>
  <c r="O28" s="1"/>
  <c r="R28"/>
  <c r="S28" s="1"/>
  <c r="V28"/>
  <c r="W28" s="1"/>
  <c r="Z28"/>
  <c r="AA28" s="1"/>
  <c r="AD28"/>
  <c r="AE28" s="1"/>
  <c r="AH28"/>
  <c r="AI28" s="1"/>
  <c r="AL28"/>
  <c r="AM28" s="1"/>
  <c r="AP28"/>
  <c r="AQ28" s="1"/>
  <c r="AT28"/>
  <c r="AU28" s="1"/>
  <c r="AX28"/>
  <c r="AY28" s="1"/>
  <c r="BB28"/>
  <c r="BC28" s="1"/>
  <c r="BF28"/>
  <c r="BG28" s="1"/>
  <c r="BJ28"/>
  <c r="BK28" s="1"/>
  <c r="BN28"/>
  <c r="BO28" s="1"/>
  <c r="F30"/>
  <c r="G30" s="1"/>
  <c r="J30"/>
  <c r="K30" s="1"/>
  <c r="N30"/>
  <c r="O30" s="1"/>
  <c r="R30"/>
  <c r="S30" s="1"/>
  <c r="V30"/>
  <c r="W30" s="1"/>
  <c r="Z30"/>
  <c r="AA30" s="1"/>
  <c r="AD30"/>
  <c r="AE30" s="1"/>
  <c r="AH30"/>
  <c r="AI30" s="1"/>
  <c r="AL30"/>
  <c r="AM30" s="1"/>
  <c r="AP30"/>
  <c r="AQ30" s="1"/>
  <c r="AT30"/>
  <c r="AU30" s="1"/>
  <c r="AX30"/>
  <c r="AY30" s="1"/>
  <c r="BB30"/>
  <c r="BC30" s="1"/>
  <c r="BF30"/>
  <c r="BG30" s="1"/>
  <c r="BJ30"/>
  <c r="BK30" s="1"/>
  <c r="BN30"/>
  <c r="BO30" s="1"/>
  <c r="F38"/>
  <c r="G38" s="1"/>
  <c r="J38"/>
  <c r="K38"/>
  <c r="N38"/>
  <c r="O38" s="1"/>
  <c r="R38"/>
  <c r="S38" s="1"/>
  <c r="V38"/>
  <c r="W38" s="1"/>
  <c r="Z38"/>
  <c r="AA38" s="1"/>
  <c r="AD38"/>
  <c r="AE38" s="1"/>
  <c r="AH38"/>
  <c r="AI38" s="1"/>
  <c r="AL38"/>
  <c r="AM38" s="1"/>
  <c r="AP38"/>
  <c r="AQ38"/>
  <c r="AT38"/>
  <c r="AU38"/>
  <c r="AX38"/>
  <c r="AY38"/>
  <c r="BB38"/>
  <c r="BC38" s="1"/>
  <c r="BF38"/>
  <c r="BG38" s="1"/>
  <c r="BJ38"/>
  <c r="BK38" s="1"/>
  <c r="BN38"/>
  <c r="BO38" s="1"/>
  <c r="F40"/>
  <c r="G40" s="1"/>
  <c r="J40"/>
  <c r="K40" s="1"/>
  <c r="N40"/>
  <c r="O40"/>
  <c r="R40"/>
  <c r="S40" s="1"/>
  <c r="V40"/>
  <c r="W40" s="1"/>
  <c r="Z40"/>
  <c r="AA40" s="1"/>
  <c r="AD40"/>
  <c r="AE40" s="1"/>
  <c r="AH40"/>
  <c r="AI40" s="1"/>
  <c r="AL40"/>
  <c r="AM40" s="1"/>
  <c r="AP40"/>
  <c r="AQ40" s="1"/>
  <c r="AT40"/>
  <c r="AU40"/>
  <c r="AX40"/>
  <c r="AY40"/>
  <c r="BB40"/>
  <c r="BC40" s="1"/>
  <c r="BF40"/>
  <c r="BG40" s="1"/>
  <c r="BJ40"/>
  <c r="BK40" s="1"/>
  <c r="BN40"/>
  <c r="BO40" s="1"/>
  <c r="F48"/>
  <c r="G48" s="1"/>
  <c r="J48"/>
  <c r="K48" s="1"/>
  <c r="N48"/>
  <c r="O48" s="1"/>
  <c r="R48"/>
  <c r="S48" s="1"/>
  <c r="V48"/>
  <c r="W48" s="1"/>
  <c r="Z48"/>
  <c r="AA48" s="1"/>
  <c r="AD48"/>
  <c r="AE48" s="1"/>
  <c r="AH48"/>
  <c r="AI48" s="1"/>
  <c r="AL48"/>
  <c r="AM48" s="1"/>
  <c r="AP48"/>
  <c r="AQ48" s="1"/>
  <c r="AT48"/>
  <c r="AU48" s="1"/>
  <c r="AX48"/>
  <c r="AY48" s="1"/>
  <c r="BB48"/>
  <c r="BC48" s="1"/>
  <c r="BF48"/>
  <c r="BG48" s="1"/>
  <c r="BJ48"/>
  <c r="BK48" s="1"/>
  <c r="BN48"/>
  <c r="BO48" s="1"/>
  <c r="F50"/>
  <c r="G50" s="1"/>
  <c r="J50"/>
  <c r="K50" s="1"/>
  <c r="N50"/>
  <c r="O50" s="1"/>
  <c r="R50"/>
  <c r="S50" s="1"/>
  <c r="V50"/>
  <c r="W50" s="1"/>
  <c r="Z50"/>
  <c r="AA50" s="1"/>
  <c r="AD50"/>
  <c r="AE50" s="1"/>
  <c r="AH50"/>
  <c r="AI50" s="1"/>
  <c r="AL50"/>
  <c r="AM50" s="1"/>
  <c r="AP50"/>
  <c r="AQ50" s="1"/>
  <c r="AT50"/>
  <c r="AU50" s="1"/>
  <c r="AX50"/>
  <c r="AY50" s="1"/>
  <c r="BB50"/>
  <c r="BC50" s="1"/>
  <c r="BF50"/>
  <c r="BG50" s="1"/>
  <c r="BJ50"/>
  <c r="BK50" s="1"/>
  <c r="BN50"/>
  <c r="BO50" s="1"/>
  <c r="F58"/>
  <c r="G58" s="1"/>
  <c r="J58"/>
  <c r="K58" s="1"/>
  <c r="N58"/>
  <c r="O58" s="1"/>
  <c r="R58"/>
  <c r="S58" s="1"/>
  <c r="V58"/>
  <c r="W58"/>
  <c r="Z58"/>
  <c r="AA58" s="1"/>
  <c r="AD58"/>
  <c r="AE58"/>
  <c r="AH58"/>
  <c r="AI58" s="1"/>
  <c r="AL58"/>
  <c r="AM58" s="1"/>
  <c r="AP58"/>
  <c r="AQ58" s="1"/>
  <c r="AT58"/>
  <c r="AU58" s="1"/>
  <c r="AX58"/>
  <c r="AY58" s="1"/>
  <c r="BB58"/>
  <c r="BC58" s="1"/>
  <c r="BF58"/>
  <c r="BG58" s="1"/>
  <c r="BJ58"/>
  <c r="BK58" s="1"/>
  <c r="BN58"/>
  <c r="BO58" s="1"/>
  <c r="F60"/>
  <c r="G60" s="1"/>
  <c r="J60"/>
  <c r="K60" s="1"/>
  <c r="N60"/>
  <c r="O60" s="1"/>
  <c r="R60"/>
  <c r="S60" s="1"/>
  <c r="V60"/>
  <c r="W60"/>
  <c r="Z60"/>
  <c r="AA60"/>
  <c r="AD60"/>
  <c r="AE60" s="1"/>
  <c r="AH60"/>
  <c r="AI60" s="1"/>
  <c r="AL60"/>
  <c r="AM60" s="1"/>
  <c r="AP60"/>
  <c r="AQ60" s="1"/>
  <c r="AT60"/>
  <c r="AU60" s="1"/>
  <c r="AX60"/>
  <c r="AY60" s="1"/>
  <c r="BB60"/>
  <c r="BC60"/>
  <c r="BF60"/>
  <c r="BG60" s="1"/>
  <c r="BJ60"/>
  <c r="BK60" s="1"/>
  <c r="BN60"/>
  <c r="BO60" s="1"/>
  <c r="F5" i="4"/>
  <c r="Q7"/>
  <c r="Q11"/>
  <c r="Q13"/>
  <c r="J23" i="1"/>
  <c r="L23"/>
  <c r="H11" i="4"/>
  <c r="U11" s="1"/>
  <c r="O11"/>
  <c r="T11" s="1"/>
  <c r="O12"/>
  <c r="T12" s="1"/>
  <c r="J22" i="1"/>
  <c r="L22"/>
  <c r="J32"/>
  <c r="L32"/>
  <c r="BC8" i="6" l="1"/>
  <c r="AE20"/>
  <c r="E62"/>
  <c r="E52"/>
  <c r="E32"/>
  <c r="AQ20"/>
  <c r="BG10"/>
  <c r="AQ10"/>
  <c r="AA10"/>
  <c r="K10"/>
  <c r="E43"/>
  <c r="AI18"/>
  <c r="BK8"/>
  <c r="BG8"/>
  <c r="BC18"/>
  <c r="AY8"/>
  <c r="AU18"/>
  <c r="AU8"/>
  <c r="AQ18"/>
  <c r="AQ8"/>
  <c r="AM18"/>
  <c r="AM8"/>
  <c r="AI8"/>
  <c r="AE18"/>
  <c r="AE8"/>
  <c r="AA18"/>
  <c r="AA8"/>
  <c r="W18"/>
  <c r="W8"/>
  <c r="S18"/>
  <c r="S8"/>
  <c r="O18"/>
  <c r="K18"/>
  <c r="E23"/>
  <c r="G18"/>
  <c r="G10"/>
  <c r="E13" s="1"/>
  <c r="G8"/>
  <c r="E53"/>
  <c r="E33"/>
  <c r="G33" s="1"/>
  <c r="K32" s="1"/>
  <c r="K33" s="1"/>
  <c r="E63"/>
  <c r="G63" s="1"/>
  <c r="K62" s="1"/>
  <c r="K63" s="1"/>
  <c r="E42"/>
  <c r="M23" i="1"/>
  <c r="M22"/>
  <c r="N22" s="1"/>
  <c r="M32"/>
  <c r="N32" s="1"/>
  <c r="T8" i="4"/>
  <c r="F7"/>
  <c r="F9"/>
  <c r="F13"/>
  <c r="T7"/>
  <c r="O9"/>
  <c r="T9" s="1"/>
  <c r="O10"/>
  <c r="T10" s="1"/>
  <c r="T13"/>
  <c r="O14"/>
  <c r="T14" s="1"/>
  <c r="J106" i="1"/>
  <c r="J108"/>
  <c r="J102"/>
  <c r="N102" s="1"/>
  <c r="J91"/>
  <c r="J92"/>
  <c r="J93"/>
  <c r="J94"/>
  <c r="J83"/>
  <c r="J84"/>
  <c r="J85"/>
  <c r="J86"/>
  <c r="J77"/>
  <c r="J78"/>
  <c r="J79"/>
  <c r="J68"/>
  <c r="J69"/>
  <c r="J73"/>
  <c r="J71"/>
  <c r="J70"/>
  <c r="J72"/>
  <c r="J59"/>
  <c r="J61"/>
  <c r="J63"/>
  <c r="J62"/>
  <c r="J60"/>
  <c r="J50"/>
  <c r="J53"/>
  <c r="J52"/>
  <c r="J46"/>
  <c r="J39"/>
  <c r="J40"/>
  <c r="J41"/>
  <c r="J27"/>
  <c r="J30"/>
  <c r="J29"/>
  <c r="J28"/>
  <c r="J31"/>
  <c r="J33"/>
  <c r="J34"/>
  <c r="J8"/>
  <c r="J4"/>
  <c r="J5"/>
  <c r="J9"/>
  <c r="J12"/>
  <c r="J10"/>
  <c r="J13"/>
  <c r="J11"/>
  <c r="J16"/>
  <c r="J14"/>
  <c r="J15"/>
  <c r="J18"/>
  <c r="J17"/>
  <c r="J20"/>
  <c r="J19"/>
  <c r="J21"/>
  <c r="J6"/>
  <c r="L33"/>
  <c r="L86"/>
  <c r="G43" i="6" l="1"/>
  <c r="K42" s="1"/>
  <c r="K43" s="1"/>
  <c r="G53"/>
  <c r="K52" s="1"/>
  <c r="K53" s="1"/>
  <c r="N23" i="1"/>
  <c r="O23" s="1"/>
  <c r="E12" i="6"/>
  <c r="G13" s="1"/>
  <c r="K12" s="1"/>
  <c r="K13" s="1"/>
  <c r="E22"/>
  <c r="G23" s="1"/>
  <c r="K22" s="1"/>
  <c r="K23" s="1"/>
  <c r="O32" i="1"/>
  <c r="O22"/>
  <c r="M33"/>
  <c r="N33" s="1"/>
  <c r="M86"/>
  <c r="N86" s="1"/>
  <c r="O5" i="4"/>
  <c r="O6"/>
  <c r="J107" i="1"/>
  <c r="L7"/>
  <c r="L4"/>
  <c r="L8"/>
  <c r="L6"/>
  <c r="L10"/>
  <c r="L9"/>
  <c r="L16"/>
  <c r="L12"/>
  <c r="L13"/>
  <c r="L18"/>
  <c r="L21"/>
  <c r="L15"/>
  <c r="L14"/>
  <c r="L11"/>
  <c r="L19"/>
  <c r="L17"/>
  <c r="L20"/>
  <c r="J7"/>
  <c r="O86" l="1"/>
  <c r="O33"/>
  <c r="M14"/>
  <c r="N14" s="1"/>
  <c r="M7"/>
  <c r="N7" s="1"/>
  <c r="M8"/>
  <c r="N8" s="1"/>
  <c r="M12"/>
  <c r="N12" s="1"/>
  <c r="M17"/>
  <c r="N17" s="1"/>
  <c r="M19"/>
  <c r="N19" s="1"/>
  <c r="M18"/>
  <c r="N18" s="1"/>
  <c r="M6"/>
  <c r="N6" s="1"/>
  <c r="M11"/>
  <c r="N11" s="1"/>
  <c r="M13"/>
  <c r="N13" s="1"/>
  <c r="M4"/>
  <c r="N4" s="1"/>
  <c r="M16"/>
  <c r="N16" s="1"/>
  <c r="M20"/>
  <c r="N20" s="1"/>
  <c r="M15"/>
  <c r="N15" s="1"/>
  <c r="M9"/>
  <c r="N9" s="1"/>
  <c r="M21"/>
  <c r="N21" s="1"/>
  <c r="M10"/>
  <c r="N10" s="1"/>
  <c r="O20" l="1"/>
  <c r="O19"/>
  <c r="O17"/>
  <c r="O18"/>
  <c r="O11"/>
  <c r="O15"/>
  <c r="O13"/>
  <c r="O14"/>
  <c r="O10"/>
  <c r="O9"/>
  <c r="O4"/>
  <c r="O6"/>
  <c r="O8"/>
  <c r="O16"/>
  <c r="O7"/>
  <c r="O21"/>
  <c r="H13" i="4"/>
  <c r="U13" s="1"/>
  <c r="H9"/>
  <c r="P9" s="1"/>
  <c r="H7"/>
  <c r="H5"/>
  <c r="U9" l="1"/>
  <c r="Q9"/>
  <c r="P5"/>
  <c r="U7"/>
  <c r="L59" i="1"/>
  <c r="J51"/>
  <c r="L51"/>
  <c r="J45"/>
  <c r="L45"/>
  <c r="U5" i="4" l="1"/>
  <c r="Q5"/>
  <c r="M51" i="1"/>
  <c r="N51" s="1"/>
  <c r="M45"/>
  <c r="N45" s="1"/>
  <c r="M59"/>
  <c r="N59" l="1"/>
  <c r="O59" s="1"/>
  <c r="O51"/>
  <c r="O45"/>
  <c r="L70"/>
  <c r="L34"/>
  <c r="L68"/>
  <c r="L106"/>
  <c r="L63"/>
  <c r="M70" l="1"/>
  <c r="M63"/>
  <c r="M34"/>
  <c r="N34" s="1"/>
  <c r="M106"/>
  <c r="N106" s="1"/>
  <c r="M68"/>
  <c r="L108"/>
  <c r="M108" s="1"/>
  <c r="N108" s="1"/>
  <c r="L107"/>
  <c r="M107" s="1"/>
  <c r="N107" s="1"/>
  <c r="L98"/>
  <c r="J98"/>
  <c r="N98" s="1"/>
  <c r="L94"/>
  <c r="L90"/>
  <c r="J90"/>
  <c r="L93"/>
  <c r="L91"/>
  <c r="L92"/>
  <c r="L85"/>
  <c r="L83"/>
  <c r="L84"/>
  <c r="L78"/>
  <c r="L77"/>
  <c r="L79"/>
  <c r="L73"/>
  <c r="L69"/>
  <c r="L71"/>
  <c r="L72"/>
  <c r="L67"/>
  <c r="J67"/>
  <c r="L60"/>
  <c r="L62"/>
  <c r="L61"/>
  <c r="L58"/>
  <c r="J58"/>
  <c r="L54"/>
  <c r="L50"/>
  <c r="L53"/>
  <c r="L52"/>
  <c r="L46"/>
  <c r="L41"/>
  <c r="L40"/>
  <c r="L39"/>
  <c r="L38"/>
  <c r="J38"/>
  <c r="L31"/>
  <c r="L30"/>
  <c r="L28"/>
  <c r="L29"/>
  <c r="L27"/>
  <c r="L5"/>
  <c r="N63" l="1"/>
  <c r="O63" s="1"/>
  <c r="N68"/>
  <c r="O68" s="1"/>
  <c r="N70"/>
  <c r="O70" s="1"/>
  <c r="O107"/>
  <c r="O108"/>
  <c r="O106"/>
  <c r="O34"/>
  <c r="M27"/>
  <c r="N27" s="1"/>
  <c r="M28"/>
  <c r="N28" s="1"/>
  <c r="M31"/>
  <c r="N31" s="1"/>
  <c r="M39"/>
  <c r="N39" s="1"/>
  <c r="M41"/>
  <c r="N41" s="1"/>
  <c r="M52"/>
  <c r="N52" s="1"/>
  <c r="M50"/>
  <c r="N50" s="1"/>
  <c r="M61"/>
  <c r="M60"/>
  <c r="M71"/>
  <c r="M73"/>
  <c r="M78"/>
  <c r="N78" s="1"/>
  <c r="M92"/>
  <c r="N92" s="1"/>
  <c r="M29"/>
  <c r="N29" s="1"/>
  <c r="M30"/>
  <c r="N30" s="1"/>
  <c r="M40"/>
  <c r="N40" s="1"/>
  <c r="M67"/>
  <c r="N67" s="1"/>
  <c r="M69"/>
  <c r="M77"/>
  <c r="M83"/>
  <c r="N83" s="1"/>
  <c r="M91"/>
  <c r="N91" s="1"/>
  <c r="M90"/>
  <c r="N90" s="1"/>
  <c r="M98"/>
  <c r="M53"/>
  <c r="M58"/>
  <c r="M5"/>
  <c r="N5" s="1"/>
  <c r="M46"/>
  <c r="N46" s="1"/>
  <c r="M79"/>
  <c r="N79" s="1"/>
  <c r="M93"/>
  <c r="N93" s="1"/>
  <c r="M94"/>
  <c r="N94" s="1"/>
  <c r="M85"/>
  <c r="N85" s="1"/>
  <c r="M84"/>
  <c r="N84" s="1"/>
  <c r="M72"/>
  <c r="M62"/>
  <c r="M38"/>
  <c r="N38" s="1"/>
  <c r="N60" l="1"/>
  <c r="O60" s="1"/>
  <c r="N53"/>
  <c r="O53" s="1"/>
  <c r="N61"/>
  <c r="O61" s="1"/>
  <c r="N77"/>
  <c r="O77" s="1"/>
  <c r="N73"/>
  <c r="O73" s="1"/>
  <c r="O62"/>
  <c r="N62"/>
  <c r="N69"/>
  <c r="O69" s="1"/>
  <c r="N71"/>
  <c r="O71" s="1"/>
  <c r="N72"/>
  <c r="O72" s="1"/>
  <c r="N58"/>
  <c r="O58" s="1"/>
  <c r="O5"/>
  <c r="O38"/>
  <c r="O46"/>
  <c r="O39"/>
  <c r="O41"/>
  <c r="O98"/>
  <c r="O40"/>
  <c r="O78"/>
  <c r="O79"/>
  <c r="O67"/>
  <c r="O50"/>
  <c r="O52"/>
  <c r="O54"/>
  <c r="O30"/>
  <c r="O28"/>
  <c r="O27"/>
  <c r="O31"/>
  <c r="O29"/>
  <c r="O91"/>
  <c r="O94"/>
  <c r="O93"/>
  <c r="O90"/>
  <c r="O92"/>
  <c r="O84"/>
  <c r="O85"/>
  <c r="O83"/>
</calcChain>
</file>

<file path=xl/sharedStrings.xml><?xml version="1.0" encoding="utf-8"?>
<sst xmlns="http://schemas.openxmlformats.org/spreadsheetml/2006/main" count="1397" uniqueCount="210">
  <si>
    <t>10M AIR PISTOL MEN</t>
  </si>
  <si>
    <t>Pos.</t>
  </si>
  <si>
    <t>NOM Prénom</t>
  </si>
  <si>
    <t>Club</t>
  </si>
  <si>
    <t>Catég.</t>
  </si>
  <si>
    <t>sept-21</t>
  </si>
  <si>
    <t>oct-21</t>
  </si>
  <si>
    <t>nov-21</t>
  </si>
  <si>
    <t>déc-21</t>
  </si>
  <si>
    <t>janv-22</t>
  </si>
  <si>
    <t>Total tour
Prelimin.</t>
  </si>
  <si>
    <t>Finale
févr-22</t>
  </si>
  <si>
    <t>Finale 
x2</t>
  </si>
  <si>
    <t>TOTAL
GENERAL</t>
  </si>
  <si>
    <t>MOYENNE</t>
  </si>
  <si>
    <t>POURCENTAGE</t>
  </si>
  <si>
    <t>PIERRE Vincent</t>
  </si>
  <si>
    <t>RCTARLONAIS</t>
  </si>
  <si>
    <t>S</t>
  </si>
  <si>
    <t>PORTION Luc</t>
  </si>
  <si>
    <t>PETIDIS Theodoros</t>
  </si>
  <si>
    <t>BOUVY Christophe</t>
  </si>
  <si>
    <t>SHOOTING CLUB ARLON</t>
  </si>
  <si>
    <t>COLLIGNON Francis</t>
  </si>
  <si>
    <t>ST BERTRIX</t>
  </si>
  <si>
    <t>LEPAGE Paul</t>
  </si>
  <si>
    <t>CROCHET Vincent</t>
  </si>
  <si>
    <t>BLANPAIN Jean-Paul</t>
  </si>
  <si>
    <t>PERLEAU Mathieu</t>
  </si>
  <si>
    <t>THOMASSET Benjamin</t>
  </si>
  <si>
    <t>REISER Michel</t>
  </si>
  <si>
    <t>HABARU Serge</t>
  </si>
  <si>
    <t>CRINE Frédéric</t>
  </si>
  <si>
    <t>CT TENNEVILLE</t>
  </si>
  <si>
    <t>LOUIS Roger</t>
  </si>
  <si>
    <t>KLEIN Xavier</t>
  </si>
  <si>
    <t>C</t>
  </si>
  <si>
    <t>10M AIR PISTOL WOMEN</t>
  </si>
  <si>
    <t>GOFFIN Anne</t>
  </si>
  <si>
    <t>D</t>
  </si>
  <si>
    <t>CORNET Pascale</t>
  </si>
  <si>
    <t>LEJEUNE Viviane</t>
  </si>
  <si>
    <t>CRINE Alicia</t>
  </si>
  <si>
    <t>JF</t>
  </si>
  <si>
    <t>ANSION Patricia</t>
  </si>
  <si>
    <t>10M AIR RIFLE MEN</t>
  </si>
  <si>
    <t>MUSICK Lucien</t>
  </si>
  <si>
    <t>RENER Nathan</t>
  </si>
  <si>
    <t>KLEIN Luca</t>
  </si>
  <si>
    <t>RENER Mael</t>
  </si>
  <si>
    <t>10M AIR RIFLE WOMEN</t>
  </si>
  <si>
    <t>CHARNET Sandrine</t>
  </si>
  <si>
    <t>CT BASTOGNE</t>
  </si>
  <si>
    <t>10M AIR PISTOL STANDARD EVENT</t>
  </si>
  <si>
    <t>COLLETTE Jean</t>
  </si>
  <si>
    <t>10M AIR PISTOL FIVE TARGET EVENT</t>
  </si>
  <si>
    <t>10M AIR PISTOL SUPPORTED REST SENIORS MEN</t>
  </si>
  <si>
    <t>VH</t>
  </si>
  <si>
    <t>MAQUET Daniel</t>
  </si>
  <si>
    <t>LAMOUR Jean-Paul</t>
  </si>
  <si>
    <t>MARTIN André</t>
  </si>
  <si>
    <t>PIERRARD Serge</t>
  </si>
  <si>
    <t>10M AIR PISTOL SUPPORTED REST SENIORS WOMEN</t>
  </si>
  <si>
    <t>VD</t>
  </si>
  <si>
    <t>GENIN Dominique</t>
  </si>
  <si>
    <t>GOETHALS Monique</t>
  </si>
  <si>
    <t>10M AIR RIFLE SUPPORTED REST SENIORS MEN</t>
  </si>
  <si>
    <t>WAUTERS Jean-Pierre</t>
  </si>
  <si>
    <t>10M AIR RIFLE SUPPORTED REST SENIORS WOMEN</t>
  </si>
  <si>
    <t>BAILLIEUX Claire</t>
  </si>
  <si>
    <t>CHARLIER Martine</t>
  </si>
  <si>
    <t>PILETTE Marianne</t>
  </si>
  <si>
    <t>PEREMANS Claude</t>
  </si>
  <si>
    <t>HANDISPORT 10M AIR RIFLE SUPPORTED REST WOMEN</t>
  </si>
  <si>
    <t>HABARU Lauanna</t>
  </si>
  <si>
    <t>OPEN 10M AIR RIFLE SUPPORTED REST</t>
  </si>
  <si>
    <t>P</t>
  </si>
  <si>
    <t>B</t>
  </si>
  <si>
    <t>GOFFETTE Isaure</t>
  </si>
  <si>
    <t>SCHMICKRATH Robin</t>
  </si>
  <si>
    <t>CHALLENGE PROVINCIAL A AIR 2022-2023</t>
  </si>
  <si>
    <t>Sep.</t>
  </si>
  <si>
    <t>Oct.</t>
  </si>
  <si>
    <t>Nov.</t>
  </si>
  <si>
    <t>Dec.</t>
  </si>
  <si>
    <t>Janv.</t>
  </si>
  <si>
    <t>Finale
Fevr.</t>
  </si>
  <si>
    <t>10M AIR PISTOL MIXED TEAM</t>
  </si>
  <si>
    <t>Eq.</t>
  </si>
  <si>
    <t>Total Tour Prélim.</t>
  </si>
  <si>
    <t>Pourcentage</t>
  </si>
  <si>
    <t>Ind.</t>
  </si>
  <si>
    <t>Team</t>
  </si>
  <si>
    <t>GEIMER Séverine</t>
  </si>
  <si>
    <t>RENAUD Laure</t>
  </si>
  <si>
    <t>ETIENNE Basile</t>
  </si>
  <si>
    <t>KOENN André</t>
  </si>
  <si>
    <t>MUSICK Cédric</t>
  </si>
  <si>
    <t>GIRS Laura</t>
  </si>
  <si>
    <t>OPEN 10M AIR PISTOL SUPPORTED REST</t>
  </si>
  <si>
    <t>HENIN Clément</t>
  </si>
  <si>
    <t xml:space="preserve">CLARINVAL Bertrand </t>
  </si>
  <si>
    <t>BELCHE François</t>
  </si>
  <si>
    <t>JH</t>
  </si>
  <si>
    <t>CRINE Aaron</t>
  </si>
  <si>
    <t>SCHUL Alice</t>
  </si>
  <si>
    <t>CUCHET Thierry</t>
  </si>
  <si>
    <t>LAMBERT Lilou</t>
  </si>
  <si>
    <t>WATTIEZ Didier</t>
  </si>
  <si>
    <t>DAUCHY Laurenne</t>
  </si>
  <si>
    <t>THIANGE Jean</t>
  </si>
  <si>
    <t>Place 12:</t>
  </si>
  <si>
    <t>TOTAL Eq. 12</t>
  </si>
  <si>
    <t>Place 11:</t>
  </si>
  <si>
    <t>VAINQUEUR:</t>
  </si>
  <si>
    <t>TOTAL Eq. 11</t>
  </si>
  <si>
    <t>Eq. 12</t>
  </si>
  <si>
    <t>Points Tir 16</t>
  </si>
  <si>
    <t>Totat Tir 16</t>
  </si>
  <si>
    <t>Tireur B</t>
  </si>
  <si>
    <t>Tireur A</t>
  </si>
  <si>
    <t>Points Tir 15</t>
  </si>
  <si>
    <t>Totat Tir 15</t>
  </si>
  <si>
    <t>Points Tir 14</t>
  </si>
  <si>
    <t>Totat Tir 14</t>
  </si>
  <si>
    <t>Points Tir 13</t>
  </si>
  <si>
    <t>Totat Tir 13</t>
  </si>
  <si>
    <t>Points Tir 12</t>
  </si>
  <si>
    <t>Totat Tir 12</t>
  </si>
  <si>
    <t>Points Tir 11</t>
  </si>
  <si>
    <t>Totat Tir 11</t>
  </si>
  <si>
    <t>Points Tir 10</t>
  </si>
  <si>
    <t>Totat Tir 10</t>
  </si>
  <si>
    <t>Points Tir 9</t>
  </si>
  <si>
    <t>Totat Tir 9</t>
  </si>
  <si>
    <t>Points Tir 8</t>
  </si>
  <si>
    <t>Totat Tir 8</t>
  </si>
  <si>
    <t>Points Tir 7</t>
  </si>
  <si>
    <t>Totat Tir 7</t>
  </si>
  <si>
    <t>Points Tir 6</t>
  </si>
  <si>
    <t>Totat Tir 6</t>
  </si>
  <si>
    <t>Points Tir 5</t>
  </si>
  <si>
    <t>Totat Tir 5</t>
  </si>
  <si>
    <t>Points Tir 4</t>
  </si>
  <si>
    <t>Totat Tir 4</t>
  </si>
  <si>
    <t>Points Tir 3</t>
  </si>
  <si>
    <t>Totat Tir 3</t>
  </si>
  <si>
    <t>Points Tir 2</t>
  </si>
  <si>
    <t>Totat Tir 2</t>
  </si>
  <si>
    <t>Points Tir 1</t>
  </si>
  <si>
    <t>Totat Tir 1</t>
  </si>
  <si>
    <t>Eq. 11</t>
  </si>
  <si>
    <t>TIR16</t>
  </si>
  <si>
    <t>TIR15</t>
  </si>
  <si>
    <t>TIR14</t>
  </si>
  <si>
    <t>TIR13</t>
  </si>
  <si>
    <t>TIR12</t>
  </si>
  <si>
    <t>TIR11</t>
  </si>
  <si>
    <t>TIR10</t>
  </si>
  <si>
    <t>TIR9</t>
  </si>
  <si>
    <t>TIR8</t>
  </si>
  <si>
    <t>TIR7</t>
  </si>
  <si>
    <t>TIR6</t>
  </si>
  <si>
    <t>TIR5</t>
  </si>
  <si>
    <t>TIR4</t>
  </si>
  <si>
    <t>TIR3</t>
  </si>
  <si>
    <t>TIR2</t>
  </si>
  <si>
    <t>TIR1</t>
  </si>
  <si>
    <t>PLACE 11-12</t>
  </si>
  <si>
    <t>Place 10:</t>
  </si>
  <si>
    <t>TOTAL Eq. 10</t>
  </si>
  <si>
    <t>Place 9:</t>
  </si>
  <si>
    <t>TOTAL Eq. 9</t>
  </si>
  <si>
    <t>Eq. 10</t>
  </si>
  <si>
    <t>Eq. 9</t>
  </si>
  <si>
    <t>PLACE 9-10</t>
  </si>
  <si>
    <t>Place 8:</t>
  </si>
  <si>
    <t>TOTAL Eq. 8</t>
  </si>
  <si>
    <t>Place 7:</t>
  </si>
  <si>
    <t>TOTAL Eq. 7</t>
  </si>
  <si>
    <t>Eq. 8</t>
  </si>
  <si>
    <t>Eq. 7</t>
  </si>
  <si>
    <t>PLACE 7-8</t>
  </si>
  <si>
    <t>Place 6:</t>
  </si>
  <si>
    <t>TOTAL Eq. 6</t>
  </si>
  <si>
    <t>Place 5:</t>
  </si>
  <si>
    <t>TOTAL Eq. 5</t>
  </si>
  <si>
    <t>Eq. 6</t>
  </si>
  <si>
    <t>Eq. 5</t>
  </si>
  <si>
    <t>PLACE 5-6</t>
  </si>
  <si>
    <t>Place 4:</t>
  </si>
  <si>
    <t>TOTAL Eq. 4</t>
  </si>
  <si>
    <t>Place 3:</t>
  </si>
  <si>
    <t>TOTAL Eq. 3</t>
  </si>
  <si>
    <t>Eq. 4</t>
  </si>
  <si>
    <t>Eq. 3</t>
  </si>
  <si>
    <t>PLACE 3-4</t>
  </si>
  <si>
    <t>Place 2:</t>
  </si>
  <si>
    <t>TOTAL Eq. 2</t>
  </si>
  <si>
    <t>Place 1:</t>
  </si>
  <si>
    <t>TOTAL Eq. 1</t>
  </si>
  <si>
    <t>RENAUD Laure / COLLIGNON Francis</t>
  </si>
  <si>
    <t>Eq. 2</t>
  </si>
  <si>
    <t>Eq. 1</t>
  </si>
  <si>
    <t>PLACE 1-2</t>
  </si>
  <si>
    <t>FINALES TIR MIXTE</t>
  </si>
  <si>
    <t>CORNET Pascale / PIERRE Vincent</t>
  </si>
  <si>
    <t>??? / ???</t>
  </si>
  <si>
    <t>LEJEUNE Viviane / LOUIS Roger</t>
  </si>
  <si>
    <t>DAUCHY Laurenne / THIANGE Jean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</si>
</sst>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11"/>
      <color theme="1"/>
      <name val="Calibri"/>
      <scheme val="minor"/>
    </font>
    <font>
      <b/>
      <sz val="16"/>
      <color rgb="FF00B050"/>
      <name val="Calibri"/>
      <scheme val="minor"/>
    </font>
    <font>
      <b/>
      <sz val="16"/>
      <color theme="1"/>
      <name val="Calibri"/>
      <scheme val="minor"/>
    </font>
    <font>
      <b/>
      <sz val="16"/>
      <name val="Calibri"/>
      <scheme val="minor"/>
    </font>
    <font>
      <b/>
      <u/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2" fillId="0" borderId="0" xfId="0" applyFont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7" fontId="2" fillId="4" borderId="7" xfId="0" applyNumberFormat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1" fontId="10" fillId="0" borderId="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7" fontId="1" fillId="4" borderId="13" xfId="0" applyNumberFormat="1" applyFont="1" applyFill="1" applyBorder="1" applyAlignment="1">
      <alignment horizontal="center" vertical="center"/>
    </xf>
    <xf numFmtId="0" fontId="1" fillId="4" borderId="13" xfId="0" quotePrefix="1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5" borderId="0" xfId="0" quotePrefix="1" applyNumberFormat="1" applyFont="1" applyFill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1" fontId="7" fillId="6" borderId="4" xfId="0" applyNumberFormat="1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2" fontId="11" fillId="5" borderId="4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17" fontId="1" fillId="4" borderId="15" xfId="0" applyNumberFormat="1" applyFont="1" applyFill="1" applyBorder="1" applyAlignment="1">
      <alignment horizontal="center" vertical="center"/>
    </xf>
    <xf numFmtId="0" fontId="1" fillId="4" borderId="15" xfId="0" quotePrefix="1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2" fontId="11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7" fillId="7" borderId="4" xfId="0" applyNumberFormat="1" applyFont="1" applyFill="1" applyBorder="1" applyAlignment="1">
      <alignment horizontal="center" vertical="center"/>
    </xf>
    <xf numFmtId="0" fontId="2" fillId="5" borderId="0" xfId="0" applyFont="1" applyFill="1"/>
    <xf numFmtId="1" fontId="10" fillId="5" borderId="4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2" fontId="11" fillId="7" borderId="4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 applyProtection="1">
      <alignment horizontal="center" vertical="center"/>
      <protection locked="0"/>
    </xf>
    <xf numFmtId="1" fontId="9" fillId="7" borderId="5" xfId="0" applyNumberFormat="1" applyFont="1" applyFill="1" applyBorder="1" applyAlignment="1">
      <alignment horizontal="center" vertical="center"/>
    </xf>
    <xf numFmtId="2" fontId="11" fillId="7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" fontId="6" fillId="5" borderId="11" xfId="0" quotePrefix="1" applyNumberFormat="1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14" fillId="5" borderId="11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/>
    <xf numFmtId="0" fontId="17" fillId="7" borderId="29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7" fillId="7" borderId="3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6" fillId="0" borderId="0" xfId="0" applyFont="1"/>
    <xf numFmtId="1" fontId="7" fillId="5" borderId="11" xfId="0" quotePrefix="1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1" fontId="24" fillId="0" borderId="4" xfId="0" applyNumberFormat="1" applyFont="1" applyBorder="1" applyAlignment="1" applyProtection="1">
      <alignment horizontal="center" vertical="center"/>
      <protection locked="0"/>
    </xf>
    <xf numFmtId="2" fontId="26" fillId="0" borderId="1" xfId="0" applyNumberFormat="1" applyFont="1" applyBorder="1" applyAlignment="1">
      <alignment horizontal="center" vertical="center"/>
    </xf>
    <xf numFmtId="17" fontId="1" fillId="4" borderId="25" xfId="0" applyNumberFormat="1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2" fontId="21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" fontId="1" fillId="4" borderId="38" xfId="0" applyNumberFormat="1" applyFont="1" applyFill="1" applyBorder="1" applyAlignment="1">
      <alignment horizontal="center" vertical="center"/>
    </xf>
    <xf numFmtId="17" fontId="1" fillId="4" borderId="39" xfId="0" applyNumberFormat="1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2" fontId="21" fillId="0" borderId="33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1" fontId="9" fillId="7" borderId="4" xfId="0" quotePrefix="1" applyNumberFormat="1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/>
    </xf>
    <xf numFmtId="0" fontId="2" fillId="7" borderId="0" xfId="0" applyFont="1" applyFill="1"/>
    <xf numFmtId="1" fontId="9" fillId="8" borderId="5" xfId="0" applyNumberFormat="1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/>
    </xf>
    <xf numFmtId="0" fontId="21" fillId="8" borderId="29" xfId="0" applyFont="1" applyFill="1" applyBorder="1" applyAlignment="1">
      <alignment horizontal="center" vertical="center"/>
    </xf>
    <xf numFmtId="0" fontId="22" fillId="8" borderId="33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1" fillId="8" borderId="29" xfId="0" applyNumberFormat="1" applyFont="1" applyFill="1" applyBorder="1" applyAlignment="1">
      <alignment horizontal="center" vertical="center"/>
    </xf>
    <xf numFmtId="2" fontId="21" fillId="8" borderId="33" xfId="0" applyNumberFormat="1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" fontId="8" fillId="7" borderId="5" xfId="0" quotePrefix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" fontId="9" fillId="5" borderId="4" xfId="0" quotePrefix="1" applyNumberFormat="1" applyFont="1" applyFill="1" applyBorder="1" applyAlignment="1">
      <alignment horizontal="center" vertical="center"/>
    </xf>
    <xf numFmtId="1" fontId="8" fillId="9" borderId="4" xfId="0" applyNumberFormat="1" applyFont="1" applyFill="1" applyBorder="1" applyAlignment="1">
      <alignment horizontal="center" vertical="center"/>
    </xf>
    <xf numFmtId="1" fontId="7" fillId="9" borderId="4" xfId="0" applyNumberFormat="1" applyFont="1" applyFill="1" applyBorder="1" applyAlignment="1">
      <alignment horizontal="center" vertical="center"/>
    </xf>
    <xf numFmtId="1" fontId="7" fillId="9" borderId="4" xfId="0" applyNumberFormat="1" applyFont="1" applyFill="1" applyBorder="1" applyAlignment="1" applyProtection="1">
      <alignment horizontal="center" vertical="center"/>
      <protection locked="0"/>
    </xf>
    <xf numFmtId="0" fontId="22" fillId="8" borderId="7" xfId="0" applyFont="1" applyFill="1" applyBorder="1" applyAlignment="1">
      <alignment horizontal="center" vertical="center"/>
    </xf>
    <xf numFmtId="2" fontId="21" fillId="8" borderId="7" xfId="0" applyNumberFormat="1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18" fillId="9" borderId="33" xfId="0" applyFont="1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2" fontId="21" fillId="5" borderId="33" xfId="0" applyNumberFormat="1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2" fontId="21" fillId="0" borderId="36" xfId="0" applyNumberFormat="1" applyFont="1" applyBorder="1" applyAlignment="1">
      <alignment horizontal="center" vertical="center"/>
    </xf>
    <xf numFmtId="1" fontId="7" fillId="7" borderId="5" xfId="0" quotePrefix="1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1" fontId="8" fillId="7" borderId="7" xfId="0" applyNumberFormat="1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2" fontId="11" fillId="7" borderId="7" xfId="0" applyNumberFormat="1" applyFont="1" applyFill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18" fillId="7" borderId="33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22" fillId="5" borderId="45" xfId="0" applyFont="1" applyFill="1" applyBorder="1" applyAlignment="1">
      <alignment horizontal="center" vertical="center"/>
    </xf>
    <xf numFmtId="2" fontId="21" fillId="5" borderId="45" xfId="0" applyNumberFormat="1" applyFont="1" applyFill="1" applyBorder="1" applyAlignment="1">
      <alignment horizontal="center" vertical="center"/>
    </xf>
    <xf numFmtId="0" fontId="2" fillId="10" borderId="0" xfId="0" applyFont="1" applyFill="1"/>
    <xf numFmtId="0" fontId="0" fillId="0" borderId="4" xfId="0" applyBorder="1"/>
    <xf numFmtId="0" fontId="0" fillId="0" borderId="4" xfId="0" applyBorder="1" applyProtection="1">
      <protection locked="0"/>
    </xf>
    <xf numFmtId="0" fontId="2" fillId="0" borderId="4" xfId="0" applyFont="1" applyBorder="1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wrapText="1"/>
    </xf>
    <xf numFmtId="0" fontId="27" fillId="0" borderId="0" xfId="0" applyFont="1"/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7" borderId="4" xfId="0" applyNumberFormat="1" applyFont="1" applyFill="1" applyBorder="1" applyAlignment="1" applyProtection="1">
      <alignment horizontal="center" vertical="center"/>
      <protection locked="0"/>
    </xf>
    <xf numFmtId="164" fontId="7" fillId="7" borderId="7" xfId="0" applyNumberFormat="1" applyFont="1" applyFill="1" applyBorder="1" applyAlignment="1" applyProtection="1">
      <alignment horizontal="center" vertical="center"/>
      <protection locked="0"/>
    </xf>
    <xf numFmtId="164" fontId="7" fillId="5" borderId="5" xfId="0" applyNumberFormat="1" applyFont="1" applyFill="1" applyBorder="1" applyAlignment="1" applyProtection="1">
      <alignment horizontal="center" vertical="center"/>
      <protection locked="0"/>
    </xf>
    <xf numFmtId="164" fontId="7" fillId="7" borderId="5" xfId="0" applyNumberFormat="1" applyFont="1" applyFill="1" applyBorder="1" applyAlignment="1" applyProtection="1">
      <alignment horizontal="center" vertical="center"/>
      <protection locked="0"/>
    </xf>
    <xf numFmtId="164" fontId="9" fillId="7" borderId="4" xfId="0" applyNumberFormat="1" applyFont="1" applyFill="1" applyBorder="1" applyAlignment="1">
      <alignment horizontal="center" vertical="center"/>
    </xf>
    <xf numFmtId="164" fontId="9" fillId="7" borderId="7" xfId="0" applyNumberFormat="1" applyFont="1" applyFill="1" applyBorder="1" applyAlignment="1">
      <alignment horizontal="center" vertical="center"/>
    </xf>
    <xf numFmtId="164" fontId="9" fillId="5" borderId="5" xfId="0" applyNumberFormat="1" applyFont="1" applyFill="1" applyBorder="1" applyAlignment="1">
      <alignment horizontal="center" vertical="center"/>
    </xf>
    <xf numFmtId="164" fontId="9" fillId="7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 applyProtection="1">
      <alignment horizontal="center" vertical="center"/>
      <protection locked="0"/>
    </xf>
    <xf numFmtId="164" fontId="9" fillId="5" borderId="4" xfId="0" applyNumberFormat="1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1" fontId="7" fillId="7" borderId="4" xfId="0" applyNumberFormat="1" applyFont="1" applyFill="1" applyBorder="1" applyAlignment="1" applyProtection="1">
      <alignment horizontal="center" vertical="center"/>
      <protection locked="0"/>
    </xf>
    <xf numFmtId="2" fontId="11" fillId="7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2" fontId="21" fillId="7" borderId="41" xfId="0" applyNumberFormat="1" applyFont="1" applyFill="1" applyBorder="1" applyAlignment="1">
      <alignment horizontal="center" vertical="center"/>
    </xf>
    <xf numFmtId="2" fontId="21" fillId="7" borderId="42" xfId="0" applyNumberFormat="1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19" fillId="7" borderId="40" xfId="0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22" fillId="7" borderId="40" xfId="0" applyFont="1" applyFill="1" applyBorder="1" applyAlignment="1">
      <alignment horizontal="center" vertical="center"/>
    </xf>
    <xf numFmtId="0" fontId="22" fillId="7" borderId="36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4" fillId="3" borderId="2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/>
    <xf numFmtId="0" fontId="0" fillId="0" borderId="23" xfId="0" applyBorder="1"/>
    <xf numFmtId="17" fontId="1" fillId="4" borderId="24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" fontId="1" fillId="4" borderId="2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" fontId="1" fillId="4" borderId="2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" fontId="1" fillId="4" borderId="25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8" borderId="33" xfId="0" applyFont="1" applyFill="1" applyBorder="1" applyAlignment="1">
      <alignment horizontal="center" vertical="center"/>
    </xf>
    <xf numFmtId="0" fontId="19" fillId="8" borderId="29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2" fontId="21" fillId="0" borderId="34" xfId="0" applyNumberFormat="1" applyFont="1" applyBorder="1" applyAlignment="1">
      <alignment horizontal="center" vertical="center"/>
    </xf>
    <xf numFmtId="2" fontId="21" fillId="0" borderId="31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2" fillId="7" borderId="33" xfId="0" applyFont="1" applyFill="1" applyBorder="1" applyAlignment="1">
      <alignment horizontal="center" vertical="center"/>
    </xf>
    <xf numFmtId="0" fontId="22" fillId="7" borderId="29" xfId="0" applyFont="1" applyFill="1" applyBorder="1" applyAlignment="1">
      <alignment horizontal="center" vertical="center"/>
    </xf>
    <xf numFmtId="2" fontId="21" fillId="7" borderId="34" xfId="0" applyNumberFormat="1" applyFont="1" applyFill="1" applyBorder="1" applyAlignment="1">
      <alignment horizontal="center" vertical="center"/>
    </xf>
    <xf numFmtId="2" fontId="21" fillId="7" borderId="31" xfId="0" applyNumberFormat="1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2" fillId="5" borderId="45" xfId="0" applyFont="1" applyFill="1" applyBorder="1" applyAlignment="1">
      <alignment horizontal="center" vertical="center"/>
    </xf>
    <xf numFmtId="2" fontId="21" fillId="5" borderId="34" xfId="0" applyNumberFormat="1" applyFont="1" applyFill="1" applyBorder="1" applyAlignment="1">
      <alignment horizontal="center" vertical="center"/>
    </xf>
    <xf numFmtId="2" fontId="21" fillId="5" borderId="46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219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rgb="FF00B050"/>
        <name val="Calibri"/>
        <scheme val="minor"/>
      </font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5" displayName="Tableau5" ref="B3:O23" totalsRowShown="0" headerRowDxfId="217" tableBorderDxfId="216">
  <autoFilter ref="B3:O23"/>
  <sortState ref="B4:O23">
    <sortCondition descending="1" ref="M3:M23"/>
  </sortState>
  <tableColumns count="14">
    <tableColumn id="1" name="NOM Prénom" dataDxfId="215"/>
    <tableColumn id="2" name="Club" dataDxfId="214"/>
    <tableColumn id="3" name="Catég." dataDxfId="213"/>
    <tableColumn id="4" name="Sep." dataDxfId="212"/>
    <tableColumn id="5" name="Oct." dataDxfId="211"/>
    <tableColumn id="6" name="Nov." dataDxfId="210"/>
    <tableColumn id="7" name="Dec." dataDxfId="209"/>
    <tableColumn id="8" name="Janv." dataDxfId="208"/>
    <tableColumn id="9" name="Total tour&#10;Prelimin." dataDxfId="207">
      <calculatedColumnFormula>(SUM(E4:I4)-MIN(E4:I4))</calculatedColumnFormula>
    </tableColumn>
    <tableColumn id="10" name="Finale&#10;Fevr." dataDxfId="206"/>
    <tableColumn id="11" name="Finale &#10;x2" dataDxfId="205">
      <calculatedColumnFormula>K4*2</calculatedColumnFormula>
    </tableColumn>
    <tableColumn id="12" name="TOTAL&#10;GENERAL" dataDxfId="204">
      <calculatedColumnFormula>L4+J4</calculatedColumnFormula>
    </tableColumn>
    <tableColumn id="13" name="MOYENNE" dataDxfId="203"/>
    <tableColumn id="14" name="POURCENTAGE" dataDxfId="202">
      <calculatedColumnFormula>Tableau5[[#This Row],[MOYENNE]]/6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au14" displayName="Tableau14" ref="B89:O94" totalsRowShown="0" headerRowDxfId="61" headerRowBorderDxfId="60" tableBorderDxfId="59" totalsRowBorderDxfId="58">
  <autoFilter ref="B89:O94"/>
  <sortState ref="B90:O94">
    <sortCondition descending="1" ref="M89:M94"/>
  </sortState>
  <tableColumns count="14">
    <tableColumn id="1" name="NOM Prénom" dataDxfId="57"/>
    <tableColumn id="2" name="Club" dataDxfId="56"/>
    <tableColumn id="3" name="Catég." dataDxfId="55"/>
    <tableColumn id="4" name="Sep." dataDxfId="54"/>
    <tableColumn id="5" name="Oct." dataDxfId="53"/>
    <tableColumn id="6" name="Nov." dataDxfId="52"/>
    <tableColumn id="7" name="Dec." dataDxfId="51"/>
    <tableColumn id="8" name="Janv." dataDxfId="50"/>
    <tableColumn id="9" name="Total tour&#10;Prelimin." dataDxfId="49">
      <calculatedColumnFormula>(SUM(E90:I90)-MIN(E90:I90))</calculatedColumnFormula>
    </tableColumn>
    <tableColumn id="10" name="Finale&#10;Fevr." dataDxfId="48"/>
    <tableColumn id="11" name="Finale &#10;x2" dataDxfId="47">
      <calculatedColumnFormula>K90*2</calculatedColumnFormula>
    </tableColumn>
    <tableColumn id="12" name="TOTAL&#10;GENERAL" dataDxfId="46">
      <calculatedColumnFormula>J90+L90</calculatedColumnFormula>
    </tableColumn>
    <tableColumn id="13" name="MOYENNE" dataDxfId="45"/>
    <tableColumn id="14" name="POURCENTAGE" dataDxfId="44">
      <calculatedColumnFormula>N90/3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au16" displayName="Tableau16" ref="B105:O108" totalsRowShown="0" headerRowDxfId="43" headerRowBorderDxfId="42" tableBorderDxfId="41" totalsRowBorderDxfId="40">
  <autoFilter ref="B105:O108"/>
  <sortState ref="B106:O108">
    <sortCondition descending="1" ref="O105:O108"/>
  </sortState>
  <tableColumns count="14">
    <tableColumn id="1" name="NOM Prénom" dataDxfId="39"/>
    <tableColumn id="2" name="Club" dataDxfId="38"/>
    <tableColumn id="3" name="Catég." dataDxfId="37"/>
    <tableColumn id="4" name="Sep." dataDxfId="36"/>
    <tableColumn id="5" name="Oct." dataDxfId="35"/>
    <tableColumn id="6" name="Nov." dataDxfId="34"/>
    <tableColumn id="7" name="Dec." dataDxfId="33"/>
    <tableColumn id="8" name="Janv." dataDxfId="32"/>
    <tableColumn id="9" name="Total tour&#10;Prelimin." dataDxfId="31">
      <calculatedColumnFormula>(SUM(E106:I106)-MIN(E106:I106))</calculatedColumnFormula>
    </tableColumn>
    <tableColumn id="10" name="Finale&#10;Fevr." dataDxfId="30"/>
    <tableColumn id="11" name="Finale &#10;x2" dataDxfId="29">
      <calculatedColumnFormula>K106*2</calculatedColumnFormula>
    </tableColumn>
    <tableColumn id="12" name="TOTAL&#10;GENERAL" dataDxfId="28">
      <calculatedColumnFormula>J106+L106</calculatedColumnFormula>
    </tableColumn>
    <tableColumn id="13" name="MOYENNE" dataDxfId="27"/>
    <tableColumn id="14" name="POURCENTAGE" dataDxfId="26">
      <calculatedColumnFormula>N106/3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eau1735" displayName="Tableau1735" ref="B97:O98" totalsRowShown="0" headerRowDxfId="25" headerRowBorderDxfId="24" tableBorderDxfId="23" totalsRowBorderDxfId="22">
  <autoFilter ref="B97:O98"/>
  <sortState ref="B93:O93">
    <sortCondition descending="1" ref="M82"/>
  </sortState>
  <tableColumns count="14">
    <tableColumn id="1" name="NOM Prénom" dataDxfId="21"/>
    <tableColumn id="2" name="Club" dataDxfId="20"/>
    <tableColumn id="3" name="Catég." dataDxfId="19"/>
    <tableColumn id="4" name="Sep." dataDxfId="18"/>
    <tableColumn id="5" name="Oct." dataDxfId="17"/>
    <tableColumn id="6" name="Nov." dataDxfId="16"/>
    <tableColumn id="7" name="Dec." dataDxfId="15"/>
    <tableColumn id="8" name="Janv." dataDxfId="14"/>
    <tableColumn id="9" name="Total tour&#10;Prelimin." dataDxfId="13">
      <calculatedColumnFormula>(SUM(E98:I98)-MIN(E98:I98))</calculatedColumnFormula>
    </tableColumn>
    <tableColumn id="10" name="Finale&#10;Fevr." dataDxfId="12"/>
    <tableColumn id="11" name="Finale &#10;x2" dataDxfId="11">
      <calculatedColumnFormula>K98*2</calculatedColumnFormula>
    </tableColumn>
    <tableColumn id="12" name="TOTAL&#10;GENERAL" dataDxfId="10">
      <calculatedColumnFormula>J98+L98</calculatedColumnFormula>
    </tableColumn>
    <tableColumn id="13" name="MOYENNE" dataDxfId="9"/>
    <tableColumn id="14" name="POURCENTAGE" dataDxfId="8">
      <calculatedColumnFormula>N98/6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au15" displayName="Tableau15" ref="B101:O102" totalsRowShown="0" headerRowDxfId="7" tableBorderDxfId="6">
  <autoFilter ref="B101:O102"/>
  <sortState ref="B104:O105">
    <sortCondition descending="1" ref="N103:N105"/>
  </sortState>
  <tableColumns count="14">
    <tableColumn id="1" name="NOM Prénom"/>
    <tableColumn id="2" name="Club"/>
    <tableColumn id="3" name="Catég."/>
    <tableColumn id="4" name="Sep."/>
    <tableColumn id="5" name="Oct."/>
    <tableColumn id="6" name="Nov."/>
    <tableColumn id="7" name="Dec."/>
    <tableColumn id="8" name="Janv."/>
    <tableColumn id="9" name="Total tour&#10;Prelimin.">
      <calculatedColumnFormula>(SUM(E102:I102)-MIN(E102:I102))</calculatedColumnFormula>
    </tableColumn>
    <tableColumn id="10" name="Finale&#10;Fevr."/>
    <tableColumn id="11" name="Finale &#10;x2"/>
    <tableColumn id="12" name="TOTAL&#10;GENERAL"/>
    <tableColumn id="13" name="MOYENNE"/>
    <tableColumn id="14" name="POURCENT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6" displayName="Tableau6" ref="B26:O34" totalsRowShown="0" headerRowDxfId="201" tableBorderDxfId="200">
  <autoFilter ref="B26:O34"/>
  <sortState ref="B27:O34">
    <sortCondition descending="1" ref="M26:M34"/>
  </sortState>
  <tableColumns count="14">
    <tableColumn id="1" name="NOM Prénom" dataDxfId="199"/>
    <tableColumn id="2" name="Club" dataDxfId="198"/>
    <tableColumn id="3" name="Catég." dataDxfId="197"/>
    <tableColumn id="4" name="Sep." dataDxfId="196"/>
    <tableColumn id="5" name="Oct." dataDxfId="195"/>
    <tableColumn id="6" name="Nov." dataDxfId="194"/>
    <tableColumn id="7" name="Dec." dataDxfId="193"/>
    <tableColumn id="8" name="Janv." dataDxfId="192"/>
    <tableColumn id="9" name="Total tour&#10;Prelimin." dataDxfId="191">
      <calculatedColumnFormula>(SUM(E27:I27)-MIN(E27:I27))</calculatedColumnFormula>
    </tableColumn>
    <tableColumn id="10" name="Finale&#10;Fevr." dataDxfId="190"/>
    <tableColumn id="11" name="Finale &#10;x2" dataDxfId="189">
      <calculatedColumnFormula>K27*2</calculatedColumnFormula>
    </tableColumn>
    <tableColumn id="12" name="TOTAL&#10;GENERAL" dataDxfId="188"/>
    <tableColumn id="13" name="MOYENNE" dataDxfId="187"/>
    <tableColumn id="14" name="POURCENTAGE" dataDxfId="186">
      <calculatedColumnFormula>Tableau6[[#This Row],[MOYENNE]]/6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7" displayName="Tableau7" ref="B37:O41" totalsRowShown="0" headerRowDxfId="185" tableBorderDxfId="184">
  <autoFilter ref="B37:O41"/>
  <sortState ref="B38:O41">
    <sortCondition descending="1" ref="M37:M41"/>
  </sortState>
  <tableColumns count="14">
    <tableColumn id="1" name="NOM Prénom" dataDxfId="183"/>
    <tableColumn id="2" name="Club" dataDxfId="182"/>
    <tableColumn id="3" name="Catég." dataDxfId="181"/>
    <tableColumn id="4" name="Sep." dataDxfId="180"/>
    <tableColumn id="5" name="Oct." dataDxfId="179"/>
    <tableColumn id="6" name="Nov." dataDxfId="178"/>
    <tableColumn id="7" name="Dec." dataDxfId="177"/>
    <tableColumn id="8" name="Janv." dataDxfId="176"/>
    <tableColumn id="9" name="Total tour&#10;Prelimin." dataDxfId="175">
      <calculatedColumnFormula>(SUM(E38:I38)-MIN(E38:I38))</calculatedColumnFormula>
    </tableColumn>
    <tableColumn id="10" name="Finale&#10;Fevr." dataDxfId="174"/>
    <tableColumn id="11" name="Finale &#10;x2" dataDxfId="173">
      <calculatedColumnFormula>K38*2</calculatedColumnFormula>
    </tableColumn>
    <tableColumn id="12" name="TOTAL&#10;GENERAL" dataDxfId="172">
      <calculatedColumnFormula>J38+L38</calculatedColumnFormula>
    </tableColumn>
    <tableColumn id="13" name="MOYENNE" dataDxfId="171"/>
    <tableColumn id="14" name="POURCENTAGE" dataDxfId="170">
      <calculatedColumnFormula>N38/6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au8" displayName="Tableau8" ref="B44:O46" totalsRowShown="0" headerRowDxfId="169" headerRowBorderDxfId="168" tableBorderDxfId="167" totalsRowBorderDxfId="166">
  <autoFilter ref="B44:O46"/>
  <sortState ref="B45:O46">
    <sortCondition descending="1" ref="M44:M46"/>
  </sortState>
  <tableColumns count="14">
    <tableColumn id="1" name="NOM Prénom" dataDxfId="165"/>
    <tableColumn id="2" name="Club" dataDxfId="164"/>
    <tableColumn id="3" name="Catég." dataDxfId="163"/>
    <tableColumn id="4" name="sept-21" dataDxfId="162"/>
    <tableColumn id="5" name="oct-21" dataDxfId="161"/>
    <tableColumn id="6" name="nov-21" dataDxfId="160"/>
    <tableColumn id="7" name="déc-21" dataDxfId="159"/>
    <tableColumn id="8" name="janv-22" dataDxfId="158"/>
    <tableColumn id="9" name="Total tour&#10;Prelimin." dataDxfId="157">
      <calculatedColumnFormula>(SUM(E45:I45)-MIN(E45:I45))</calculatedColumnFormula>
    </tableColumn>
    <tableColumn id="10" name="Finale&#10;févr-22" dataDxfId="156"/>
    <tableColumn id="11" name="Finale &#10;x2" dataDxfId="155">
      <calculatedColumnFormula>K45*2</calculatedColumnFormula>
    </tableColumn>
    <tableColumn id="12" name="TOTAL&#10;GENERAL" dataDxfId="154">
      <calculatedColumnFormula>J45+L45</calculatedColumnFormula>
    </tableColumn>
    <tableColumn id="13" name="MOYENNE" dataDxfId="153"/>
    <tableColumn id="14" name="POURCENTAGE" dataDxfId="152">
      <calculatedColumnFormula>N45/6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au9" displayName="Tableau9" ref="B49:O54" totalsRowShown="0" headerRowDxfId="151" headerRowBorderDxfId="150" tableBorderDxfId="149" totalsRowBorderDxfId="148">
  <autoFilter ref="B49:O54"/>
  <sortState ref="B50:O54">
    <sortCondition descending="1" ref="M49:M54"/>
  </sortState>
  <tableColumns count="14">
    <tableColumn id="1" name="NOM Prénom" dataDxfId="147"/>
    <tableColumn id="2" name="Club" dataDxfId="146"/>
    <tableColumn id="3" name="Catég." dataDxfId="145"/>
    <tableColumn id="4" name="Sep." dataDxfId="144"/>
    <tableColumn id="5" name="Oct." dataDxfId="143"/>
    <tableColumn id="6" name="Nov." dataDxfId="142"/>
    <tableColumn id="7" name="Dec." dataDxfId="141"/>
    <tableColumn id="8" name="Janv." dataDxfId="140"/>
    <tableColumn id="9" name="Total tour&#10;Prelimin." dataDxfId="139">
      <calculatedColumnFormula>(SUM(E50:I50)-MIN(E50:I50))</calculatedColumnFormula>
    </tableColumn>
    <tableColumn id="10" name="Finale&#10;Fevr." dataDxfId="138"/>
    <tableColumn id="11" name="Finale &#10;x2" dataDxfId="137">
      <calculatedColumnFormula>K50*2</calculatedColumnFormula>
    </tableColumn>
    <tableColumn id="12" name="TOTAL&#10;GENERAL" dataDxfId="136">
      <calculatedColumnFormula>J50+L50</calculatedColumnFormula>
    </tableColumn>
    <tableColumn id="13" name="MOYENNE" dataDxfId="135"/>
    <tableColumn id="14" name="POURCENTAGE" dataDxfId="134">
      <calculatedColumnFormula>N50/4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au10" displayName="Tableau10" ref="B57:O63" totalsRowShown="0" headerRowDxfId="133" headerRowBorderDxfId="132" tableBorderDxfId="131" totalsRowBorderDxfId="130">
  <autoFilter ref="B57:O63"/>
  <sortState ref="B58:O63">
    <sortCondition descending="1" ref="M57:M63"/>
  </sortState>
  <tableColumns count="14">
    <tableColumn id="1" name="NOM Prénom" dataDxfId="129"/>
    <tableColumn id="2" name="Club" dataDxfId="128"/>
    <tableColumn id="3" name="Catég." dataDxfId="127"/>
    <tableColumn id="4" name="Sep." dataDxfId="126"/>
    <tableColumn id="5" name="Oct." dataDxfId="125"/>
    <tableColumn id="6" name="Nov." dataDxfId="124"/>
    <tableColumn id="7" name="Dec." dataDxfId="123"/>
    <tableColumn id="8" name="Janv." dataDxfId="122"/>
    <tableColumn id="9" name="Total tour&#10;Prelimin." dataDxfId="121">
      <calculatedColumnFormula>(SUM(E58:I58)-MIN(E58:I58))</calculatedColumnFormula>
    </tableColumn>
    <tableColumn id="10" name="Finale&#10;Fevr." dataDxfId="120"/>
    <tableColumn id="11" name="Finale &#10;x2" dataDxfId="119">
      <calculatedColumnFormula>K58*2</calculatedColumnFormula>
    </tableColumn>
    <tableColumn id="12" name="TOTAL&#10;GENERAL" dataDxfId="118">
      <calculatedColumnFormula>J58+L58</calculatedColumnFormula>
    </tableColumn>
    <tableColumn id="13" name="MOYENNE" dataDxfId="117"/>
    <tableColumn id="14" name="POURCENTAGE" dataDxfId="116">
      <calculatedColumnFormula>N58/8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au11" displayName="Tableau11" ref="B66:O73" totalsRowShown="0" headerRowDxfId="115" headerRowBorderDxfId="114" tableBorderDxfId="113" totalsRowBorderDxfId="112">
  <autoFilter ref="B66:O73"/>
  <sortState ref="B67:O73">
    <sortCondition descending="1" ref="M66:M73"/>
  </sortState>
  <tableColumns count="14">
    <tableColumn id="1" name="NOM Prénom" dataDxfId="111"/>
    <tableColumn id="2" name="Club" dataDxfId="110"/>
    <tableColumn id="3" name="Catég." dataDxfId="109"/>
    <tableColumn id="4" name="sept-21" dataDxfId="108"/>
    <tableColumn id="5" name="oct-21" dataDxfId="107"/>
    <tableColumn id="6" name="nov-21" dataDxfId="106"/>
    <tableColumn id="7" name="déc-21" dataDxfId="105"/>
    <tableColumn id="8" name="janv-22" dataDxfId="104"/>
    <tableColumn id="9" name="Total tour&#10;Prelimin." dataDxfId="103">
      <calculatedColumnFormula>(SUM(E67:I67)-MIN(E67:I67))</calculatedColumnFormula>
    </tableColumn>
    <tableColumn id="10" name="Finale&#10;févr-22" dataDxfId="102"/>
    <tableColumn id="11" name="Finale &#10;x2" dataDxfId="101">
      <calculatedColumnFormula>K67*2</calculatedColumnFormula>
    </tableColumn>
    <tableColumn id="12" name="TOTAL&#10;GENERAL" dataDxfId="100">
      <calculatedColumnFormula>J67+L67</calculatedColumnFormula>
    </tableColumn>
    <tableColumn id="13" name="MOYENNE" dataDxfId="99"/>
    <tableColumn id="14" name="POURCENTAGE" dataDxfId="98">
      <calculatedColumnFormula>N67/3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au12" displayName="Tableau12" ref="B76:O79" totalsRowShown="0" headerRowDxfId="97" headerRowBorderDxfId="96" tableBorderDxfId="95" totalsRowBorderDxfId="94">
  <autoFilter ref="B76:O79"/>
  <sortState ref="B77:O79">
    <sortCondition descending="1" ref="M76:M79"/>
  </sortState>
  <tableColumns count="14">
    <tableColumn id="1" name="NOM Prénom" dataDxfId="93"/>
    <tableColumn id="2" name="Club" dataDxfId="92"/>
    <tableColumn id="3" name="Catég." dataDxfId="91"/>
    <tableColumn id="4" name="Sep." dataDxfId="90"/>
    <tableColumn id="5" name="Oct." dataDxfId="89"/>
    <tableColumn id="6" name="Nov." dataDxfId="88"/>
    <tableColumn id="7" name="Dec." dataDxfId="87"/>
    <tableColumn id="8" name="Janv." dataDxfId="86"/>
    <tableColumn id="9" name="Total tour&#10;Prelimin." dataDxfId="85">
      <calculatedColumnFormula>(SUM(E77:I77)-MIN(E77:I77))</calculatedColumnFormula>
    </tableColumn>
    <tableColumn id="10" name="Finale&#10;Fevr." dataDxfId="84"/>
    <tableColumn id="11" name="Finale &#10;x2" dataDxfId="83">
      <calculatedColumnFormula>K77*2</calculatedColumnFormula>
    </tableColumn>
    <tableColumn id="12" name="TOTAL&#10;GENERAL" dataDxfId="82">
      <calculatedColumnFormula>J77+L77</calculatedColumnFormula>
    </tableColumn>
    <tableColumn id="13" name="MOYENNE" dataDxfId="81"/>
    <tableColumn id="14" name="POURCENTAGE" dataDxfId="80">
      <calculatedColumnFormula>N77/3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au13" displayName="Tableau13" ref="B82:O86" totalsRowShown="0" headerRowDxfId="79" headerRowBorderDxfId="78" tableBorderDxfId="77" totalsRowBorderDxfId="76">
  <autoFilter ref="B82:O86"/>
  <sortState ref="B83:O86">
    <sortCondition descending="1" ref="M82:M86"/>
  </sortState>
  <tableColumns count="14">
    <tableColumn id="1" name="NOM Prénom" dataDxfId="75"/>
    <tableColumn id="2" name="Club" dataDxfId="74"/>
    <tableColumn id="3" name="Catég." dataDxfId="73"/>
    <tableColumn id="4" name="sept-21" dataDxfId="72"/>
    <tableColumn id="5" name="oct-21" dataDxfId="71"/>
    <tableColumn id="6" name="nov-21" dataDxfId="70"/>
    <tableColumn id="7" name="déc-21" dataDxfId="69"/>
    <tableColumn id="8" name="janv-22" dataDxfId="68"/>
    <tableColumn id="9" name="Total tour&#10;Prelimin." dataDxfId="67">
      <calculatedColumnFormula>(SUM(E83:I83)-MIN(E83:I83))</calculatedColumnFormula>
    </tableColumn>
    <tableColumn id="10" name="Finale&#10;févr-22" dataDxfId="66"/>
    <tableColumn id="11" name="Finale &#10;x2" dataDxfId="65">
      <calculatedColumnFormula>K83*2</calculatedColumnFormula>
    </tableColumn>
    <tableColumn id="12" name="TOTAL&#10;GENERAL" dataDxfId="64">
      <calculatedColumnFormula>J83+L83</calculatedColumnFormula>
    </tableColumn>
    <tableColumn id="13" name="MOYENNE" dataDxfId="63"/>
    <tableColumn id="14" name="POURCENTAGE" dataDxfId="62">
      <calculatedColumnFormula>N83/3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9"/>
  <sheetViews>
    <sheetView tabSelected="1" topLeftCell="A28" zoomScale="90" zoomScaleNormal="90" workbookViewId="0">
      <selection activeCell="A53" sqref="A53"/>
    </sheetView>
  </sheetViews>
  <sheetFormatPr baseColWidth="10" defaultColWidth="11.42578125" defaultRowHeight="15"/>
  <cols>
    <col min="1" max="1" width="4.42578125" style="28" bestFit="1" customWidth="1"/>
    <col min="2" max="2" width="19.140625" style="1" bestFit="1" customWidth="1"/>
    <col min="3" max="3" width="21.5703125" style="1" bestFit="1" customWidth="1"/>
    <col min="4" max="4" width="11.140625" style="1" bestFit="1" customWidth="1"/>
    <col min="5" max="5" width="12.140625" style="1" bestFit="1" customWidth="1"/>
    <col min="6" max="6" width="11.140625" style="1" bestFit="1" customWidth="1"/>
    <col min="7" max="7" width="11.7109375" style="1" bestFit="1" customWidth="1"/>
    <col min="8" max="8" width="11.5703125" style="1" bestFit="1" customWidth="1"/>
    <col min="9" max="9" width="12.140625" style="1" bestFit="1" customWidth="1"/>
    <col min="10" max="10" width="14.42578125" style="1" bestFit="1" customWidth="1"/>
    <col min="11" max="11" width="12.5703125" style="1" bestFit="1" customWidth="1"/>
    <col min="12" max="12" width="11" style="30" bestFit="1" customWidth="1"/>
    <col min="13" max="13" width="13.7109375" style="1" bestFit="1" customWidth="1"/>
    <col min="14" max="14" width="14.7109375" style="1" bestFit="1" customWidth="1"/>
    <col min="15" max="15" width="18.85546875" style="1" bestFit="1" customWidth="1"/>
    <col min="16" max="16384" width="11.42578125" style="1"/>
  </cols>
  <sheetData>
    <row r="1" spans="1:15" ht="46.5">
      <c r="A1" s="249" t="s">
        <v>80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5" ht="30" customHeight="1">
      <c r="A2" s="252" t="s">
        <v>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ht="27" customHeight="1">
      <c r="A3" s="2" t="s">
        <v>1</v>
      </c>
      <c r="B3" s="3" t="s">
        <v>2</v>
      </c>
      <c r="C3" s="4" t="s">
        <v>3</v>
      </c>
      <c r="D3" s="4" t="s">
        <v>4</v>
      </c>
      <c r="E3" s="5" t="s">
        <v>81</v>
      </c>
      <c r="F3" s="5" t="s">
        <v>82</v>
      </c>
      <c r="G3" s="5" t="s">
        <v>83</v>
      </c>
      <c r="H3" s="5" t="s">
        <v>84</v>
      </c>
      <c r="I3" s="5" t="s">
        <v>85</v>
      </c>
      <c r="J3" s="6" t="s">
        <v>10</v>
      </c>
      <c r="K3" s="7" t="s">
        <v>86</v>
      </c>
      <c r="L3" s="7" t="s">
        <v>12</v>
      </c>
      <c r="M3" s="7" t="s">
        <v>13</v>
      </c>
      <c r="N3" s="4" t="s">
        <v>14</v>
      </c>
      <c r="O3" s="38" t="s">
        <v>15</v>
      </c>
    </row>
    <row r="4" spans="1:15" ht="24.95" customHeight="1">
      <c r="A4" s="8">
        <v>1</v>
      </c>
      <c r="B4" s="9" t="s">
        <v>20</v>
      </c>
      <c r="C4" s="8" t="s">
        <v>17</v>
      </c>
      <c r="D4" s="10" t="s">
        <v>18</v>
      </c>
      <c r="E4" s="11">
        <v>549</v>
      </c>
      <c r="F4" s="12">
        <v>543</v>
      </c>
      <c r="G4" s="11">
        <v>545</v>
      </c>
      <c r="H4" s="11">
        <v>545</v>
      </c>
      <c r="I4" s="11">
        <v>554</v>
      </c>
      <c r="J4" s="13">
        <f t="shared" ref="J4:J23" si="0">(SUM(E4:I4)-MIN(E4:I4))</f>
        <v>2193</v>
      </c>
      <c r="K4" s="14">
        <v>556</v>
      </c>
      <c r="L4" s="13">
        <f t="shared" ref="L4:L23" si="1">K4*2</f>
        <v>1112</v>
      </c>
      <c r="M4" s="13">
        <f t="shared" ref="M4:M23" si="2">L4+J4</f>
        <v>3305</v>
      </c>
      <c r="N4" s="15">
        <f>#REF!/6</f>
        <v>550.83333333333337</v>
      </c>
      <c r="O4" s="16">
        <f>Tableau5[[#This Row],[MOYENNE]]/6</f>
        <v>91.805555555555557</v>
      </c>
    </row>
    <row r="5" spans="1:15" ht="24.95" customHeight="1">
      <c r="A5" s="8">
        <v>2</v>
      </c>
      <c r="B5" s="9" t="s">
        <v>16</v>
      </c>
      <c r="C5" s="8" t="s">
        <v>17</v>
      </c>
      <c r="D5" s="10" t="s">
        <v>18</v>
      </c>
      <c r="E5" s="11">
        <v>546</v>
      </c>
      <c r="F5" s="11">
        <v>548</v>
      </c>
      <c r="G5" s="12">
        <v>543</v>
      </c>
      <c r="H5" s="11">
        <v>555</v>
      </c>
      <c r="I5" s="11">
        <v>545</v>
      </c>
      <c r="J5" s="13">
        <f t="shared" si="0"/>
        <v>2194</v>
      </c>
      <c r="K5" s="14">
        <v>549</v>
      </c>
      <c r="L5" s="13">
        <f t="shared" si="1"/>
        <v>1098</v>
      </c>
      <c r="M5" s="13">
        <f t="shared" si="2"/>
        <v>3292</v>
      </c>
      <c r="N5" s="15">
        <f>#REF!/6</f>
        <v>548.66666666666663</v>
      </c>
      <c r="O5" s="16">
        <f>Tableau5[[#This Row],[MOYENNE]]/6</f>
        <v>91.444444444444443</v>
      </c>
    </row>
    <row r="6" spans="1:15" ht="24.95" customHeight="1">
      <c r="A6" s="8">
        <v>3</v>
      </c>
      <c r="B6" s="9" t="s">
        <v>25</v>
      </c>
      <c r="C6" s="8" t="s">
        <v>17</v>
      </c>
      <c r="D6" s="10" t="s">
        <v>18</v>
      </c>
      <c r="E6" s="12">
        <v>0</v>
      </c>
      <c r="F6" s="11">
        <v>540</v>
      </c>
      <c r="G6" s="11">
        <v>557</v>
      </c>
      <c r="H6" s="11">
        <v>553</v>
      </c>
      <c r="I6" s="11">
        <v>551</v>
      </c>
      <c r="J6" s="13">
        <f t="shared" si="0"/>
        <v>2201</v>
      </c>
      <c r="K6" s="14">
        <v>536</v>
      </c>
      <c r="L6" s="13">
        <f t="shared" si="1"/>
        <v>1072</v>
      </c>
      <c r="M6" s="13">
        <f t="shared" si="2"/>
        <v>3273</v>
      </c>
      <c r="N6" s="15">
        <f>#REF!/6</f>
        <v>545.5</v>
      </c>
      <c r="O6" s="16">
        <f>Tableau5[[#This Row],[MOYENNE]]/6</f>
        <v>90.916666666666671</v>
      </c>
    </row>
    <row r="7" spans="1:15" ht="24.95" customHeight="1">
      <c r="A7" s="8">
        <v>4</v>
      </c>
      <c r="B7" s="9" t="s">
        <v>19</v>
      </c>
      <c r="C7" s="8" t="s">
        <v>17</v>
      </c>
      <c r="D7" s="10" t="s">
        <v>18</v>
      </c>
      <c r="E7" s="11">
        <v>550</v>
      </c>
      <c r="F7" s="11">
        <v>537</v>
      </c>
      <c r="G7" s="11">
        <v>550</v>
      </c>
      <c r="H7" s="12">
        <v>528</v>
      </c>
      <c r="I7" s="11">
        <v>542</v>
      </c>
      <c r="J7" s="13">
        <f t="shared" si="0"/>
        <v>2179</v>
      </c>
      <c r="K7" s="14">
        <v>546</v>
      </c>
      <c r="L7" s="13">
        <f t="shared" si="1"/>
        <v>1092</v>
      </c>
      <c r="M7" s="13">
        <f t="shared" si="2"/>
        <v>3271</v>
      </c>
      <c r="N7" s="15">
        <f>#REF!/6</f>
        <v>545.16666666666663</v>
      </c>
      <c r="O7" s="16">
        <f>Tableau5[[#This Row],[MOYENNE]]/6</f>
        <v>90.8611111111111</v>
      </c>
    </row>
    <row r="8" spans="1:15" ht="24.95" customHeight="1">
      <c r="A8" s="8">
        <v>5</v>
      </c>
      <c r="B8" s="9" t="s">
        <v>23</v>
      </c>
      <c r="C8" s="8" t="s">
        <v>24</v>
      </c>
      <c r="D8" s="10" t="s">
        <v>18</v>
      </c>
      <c r="E8" s="11">
        <v>550</v>
      </c>
      <c r="F8" s="12">
        <v>549</v>
      </c>
      <c r="G8" s="11">
        <v>549</v>
      </c>
      <c r="H8" s="11">
        <v>552</v>
      </c>
      <c r="I8" s="11">
        <v>550</v>
      </c>
      <c r="J8" s="13">
        <f t="shared" si="0"/>
        <v>2201</v>
      </c>
      <c r="K8" s="14">
        <v>533</v>
      </c>
      <c r="L8" s="13">
        <f t="shared" si="1"/>
        <v>1066</v>
      </c>
      <c r="M8" s="13">
        <f t="shared" si="2"/>
        <v>3267</v>
      </c>
      <c r="N8" s="15">
        <f>#REF!/6</f>
        <v>544.5</v>
      </c>
      <c r="O8" s="16">
        <f>Tableau5[[#This Row],[MOYENNE]]/6</f>
        <v>90.75</v>
      </c>
    </row>
    <row r="9" spans="1:15" ht="24.95" customHeight="1">
      <c r="A9" s="8">
        <v>6</v>
      </c>
      <c r="B9" s="9" t="s">
        <v>27</v>
      </c>
      <c r="C9" s="8" t="s">
        <v>17</v>
      </c>
      <c r="D9" s="10" t="s">
        <v>18</v>
      </c>
      <c r="E9" s="11">
        <v>544</v>
      </c>
      <c r="F9" s="11">
        <v>547</v>
      </c>
      <c r="G9" s="11">
        <v>546</v>
      </c>
      <c r="H9" s="12">
        <v>538</v>
      </c>
      <c r="I9" s="11">
        <v>547</v>
      </c>
      <c r="J9" s="13">
        <f t="shared" si="0"/>
        <v>2184</v>
      </c>
      <c r="K9" s="14">
        <v>541</v>
      </c>
      <c r="L9" s="13">
        <f t="shared" si="1"/>
        <v>1082</v>
      </c>
      <c r="M9" s="13">
        <f t="shared" si="2"/>
        <v>3266</v>
      </c>
      <c r="N9" s="15">
        <f>#REF!/6</f>
        <v>544.33333333333337</v>
      </c>
      <c r="O9" s="16">
        <f>Tableau5[[#This Row],[MOYENNE]]/6</f>
        <v>90.722222222222229</v>
      </c>
    </row>
    <row r="10" spans="1:15" ht="24.95" customHeight="1">
      <c r="A10" s="8">
        <v>7</v>
      </c>
      <c r="B10" s="9" t="s">
        <v>26</v>
      </c>
      <c r="C10" s="8" t="s">
        <v>17</v>
      </c>
      <c r="D10" s="10" t="s">
        <v>18</v>
      </c>
      <c r="E10" s="12">
        <v>533</v>
      </c>
      <c r="F10" s="11">
        <v>535</v>
      </c>
      <c r="G10" s="11">
        <v>539</v>
      </c>
      <c r="H10" s="11">
        <v>549</v>
      </c>
      <c r="I10" s="11">
        <v>548</v>
      </c>
      <c r="J10" s="13">
        <f t="shared" si="0"/>
        <v>2171</v>
      </c>
      <c r="K10" s="14">
        <v>545</v>
      </c>
      <c r="L10" s="13">
        <f t="shared" si="1"/>
        <v>1090</v>
      </c>
      <c r="M10" s="13">
        <f t="shared" si="2"/>
        <v>3261</v>
      </c>
      <c r="N10" s="15">
        <f>#REF!/6</f>
        <v>543.5</v>
      </c>
      <c r="O10" s="16">
        <f>Tableau5[[#This Row],[MOYENNE]]/6</f>
        <v>90.583333333333329</v>
      </c>
    </row>
    <row r="11" spans="1:15" ht="24.95" customHeight="1">
      <c r="A11" s="8">
        <v>8</v>
      </c>
      <c r="B11" s="9" t="s">
        <v>102</v>
      </c>
      <c r="C11" s="8" t="s">
        <v>24</v>
      </c>
      <c r="D11" s="10" t="s">
        <v>18</v>
      </c>
      <c r="E11" s="11">
        <v>522</v>
      </c>
      <c r="F11" s="11">
        <v>521</v>
      </c>
      <c r="G11" s="11">
        <v>514</v>
      </c>
      <c r="H11" s="12">
        <v>512</v>
      </c>
      <c r="I11" s="11">
        <v>516</v>
      </c>
      <c r="J11" s="13">
        <f t="shared" si="0"/>
        <v>2073</v>
      </c>
      <c r="K11" s="14">
        <v>544</v>
      </c>
      <c r="L11" s="13">
        <f t="shared" si="1"/>
        <v>1088</v>
      </c>
      <c r="M11" s="13">
        <f t="shared" si="2"/>
        <v>3161</v>
      </c>
      <c r="N11" s="15">
        <f>#REF!/6</f>
        <v>526.83333333333337</v>
      </c>
      <c r="O11" s="16">
        <f>Tableau5[[#This Row],[MOYENNE]]/6</f>
        <v>87.805555555555557</v>
      </c>
    </row>
    <row r="12" spans="1:15" ht="24.95" customHeight="1">
      <c r="A12" s="8">
        <v>9</v>
      </c>
      <c r="B12" s="241" t="s">
        <v>29</v>
      </c>
      <c r="C12" s="82" t="s">
        <v>17</v>
      </c>
      <c r="D12" s="83" t="s">
        <v>18</v>
      </c>
      <c r="E12" s="78">
        <v>534</v>
      </c>
      <c r="F12" s="153">
        <v>514</v>
      </c>
      <c r="G12" s="78">
        <v>521</v>
      </c>
      <c r="H12" s="78">
        <v>529</v>
      </c>
      <c r="I12" s="78">
        <v>527</v>
      </c>
      <c r="J12" s="59">
        <f t="shared" si="0"/>
        <v>2111</v>
      </c>
      <c r="K12" s="242">
        <v>519</v>
      </c>
      <c r="L12" s="59">
        <f t="shared" si="1"/>
        <v>1038</v>
      </c>
      <c r="M12" s="59">
        <f t="shared" si="2"/>
        <v>3149</v>
      </c>
      <c r="N12" s="84">
        <f>#REF!/6</f>
        <v>524.83333333333337</v>
      </c>
      <c r="O12" s="243">
        <v>87.96</v>
      </c>
    </row>
    <row r="13" spans="1:15" ht="24.95" customHeight="1">
      <c r="A13" s="8">
        <v>10</v>
      </c>
      <c r="B13" s="9" t="s">
        <v>30</v>
      </c>
      <c r="C13" s="8" t="s">
        <v>17</v>
      </c>
      <c r="D13" s="10" t="s">
        <v>18</v>
      </c>
      <c r="E13" s="11">
        <v>524</v>
      </c>
      <c r="F13" s="11">
        <v>520</v>
      </c>
      <c r="G13" s="12">
        <v>518</v>
      </c>
      <c r="H13" s="11">
        <v>523</v>
      </c>
      <c r="I13" s="11">
        <v>520</v>
      </c>
      <c r="J13" s="13">
        <f t="shared" si="0"/>
        <v>2087</v>
      </c>
      <c r="K13" s="14">
        <v>524</v>
      </c>
      <c r="L13" s="13">
        <f t="shared" si="1"/>
        <v>1048</v>
      </c>
      <c r="M13" s="13">
        <f t="shared" si="2"/>
        <v>3135</v>
      </c>
      <c r="N13" s="15">
        <f>#REF!/6</f>
        <v>522.5</v>
      </c>
      <c r="O13" s="16">
        <f>Tableau5[[#This Row],[MOYENNE]]/6</f>
        <v>87.083333333333329</v>
      </c>
    </row>
    <row r="14" spans="1:15" ht="24.95" customHeight="1">
      <c r="A14" s="8">
        <v>11</v>
      </c>
      <c r="B14" s="9" t="s">
        <v>96</v>
      </c>
      <c r="C14" s="8" t="s">
        <v>52</v>
      </c>
      <c r="D14" s="10" t="s">
        <v>18</v>
      </c>
      <c r="E14" s="12">
        <v>518</v>
      </c>
      <c r="F14" s="11">
        <v>520</v>
      </c>
      <c r="G14" s="11">
        <v>520</v>
      </c>
      <c r="H14" s="11">
        <v>529</v>
      </c>
      <c r="I14" s="11">
        <v>532</v>
      </c>
      <c r="J14" s="13">
        <f t="shared" si="0"/>
        <v>2101</v>
      </c>
      <c r="K14" s="14">
        <v>511</v>
      </c>
      <c r="L14" s="13">
        <f t="shared" si="1"/>
        <v>1022</v>
      </c>
      <c r="M14" s="13">
        <f t="shared" si="2"/>
        <v>3123</v>
      </c>
      <c r="N14" s="15">
        <f>#REF!/6</f>
        <v>520.5</v>
      </c>
      <c r="O14" s="16">
        <f>Tableau5[[#This Row],[MOYENNE]]/6</f>
        <v>86.75</v>
      </c>
    </row>
    <row r="15" spans="1:15" ht="24.95" customHeight="1">
      <c r="A15" s="8">
        <v>12</v>
      </c>
      <c r="B15" s="9" t="s">
        <v>32</v>
      </c>
      <c r="C15" s="8" t="s">
        <v>33</v>
      </c>
      <c r="D15" s="10" t="s">
        <v>18</v>
      </c>
      <c r="E15" s="11">
        <v>512</v>
      </c>
      <c r="F15" s="12">
        <v>505</v>
      </c>
      <c r="G15" s="11">
        <v>528</v>
      </c>
      <c r="H15" s="11">
        <v>520</v>
      </c>
      <c r="I15" s="11">
        <v>513</v>
      </c>
      <c r="J15" s="13">
        <f t="shared" si="0"/>
        <v>2073</v>
      </c>
      <c r="K15" s="14">
        <v>508</v>
      </c>
      <c r="L15" s="13">
        <f t="shared" si="1"/>
        <v>1016</v>
      </c>
      <c r="M15" s="13">
        <f t="shared" si="2"/>
        <v>3089</v>
      </c>
      <c r="N15" s="15">
        <f>#REF!/6</f>
        <v>514.83333333333337</v>
      </c>
      <c r="O15" s="16">
        <f>Tableau5[[#This Row],[MOYENNE]]/6</f>
        <v>85.805555555555557</v>
      </c>
    </row>
    <row r="16" spans="1:15" ht="24.95" customHeight="1">
      <c r="A16" s="8">
        <v>13</v>
      </c>
      <c r="B16" s="9" t="s">
        <v>28</v>
      </c>
      <c r="C16" s="8" t="s">
        <v>17</v>
      </c>
      <c r="D16" s="10" t="s">
        <v>18</v>
      </c>
      <c r="E16" s="11">
        <v>520</v>
      </c>
      <c r="F16" s="12">
        <v>501</v>
      </c>
      <c r="G16" s="11">
        <v>518</v>
      </c>
      <c r="H16" s="11">
        <v>512</v>
      </c>
      <c r="I16" s="11">
        <v>519</v>
      </c>
      <c r="J16" s="13">
        <f t="shared" si="0"/>
        <v>2069</v>
      </c>
      <c r="K16" s="14">
        <v>500</v>
      </c>
      <c r="L16" s="13">
        <f t="shared" si="1"/>
        <v>1000</v>
      </c>
      <c r="M16" s="13">
        <f t="shared" si="2"/>
        <v>3069</v>
      </c>
      <c r="N16" s="15">
        <f>#REF!/6</f>
        <v>511.5</v>
      </c>
      <c r="O16" s="16">
        <f>Tableau5[[#This Row],[MOYENNE]]/6</f>
        <v>85.25</v>
      </c>
    </row>
    <row r="17" spans="1:15" ht="24.95" customHeight="1">
      <c r="A17" s="8">
        <v>14</v>
      </c>
      <c r="B17" s="9" t="s">
        <v>34</v>
      </c>
      <c r="C17" s="8" t="s">
        <v>24</v>
      </c>
      <c r="D17" s="10" t="s">
        <v>18</v>
      </c>
      <c r="E17" s="11">
        <v>506</v>
      </c>
      <c r="F17" s="12">
        <v>497</v>
      </c>
      <c r="G17" s="11">
        <v>510</v>
      </c>
      <c r="H17" s="11">
        <v>498</v>
      </c>
      <c r="I17" s="11">
        <v>498</v>
      </c>
      <c r="J17" s="13">
        <f t="shared" si="0"/>
        <v>2012</v>
      </c>
      <c r="K17" s="14">
        <v>478</v>
      </c>
      <c r="L17" s="13">
        <f t="shared" si="1"/>
        <v>956</v>
      </c>
      <c r="M17" s="13">
        <f t="shared" si="2"/>
        <v>2968</v>
      </c>
      <c r="N17" s="15">
        <f>#REF!/6</f>
        <v>494.66666666666669</v>
      </c>
      <c r="O17" s="16">
        <f>Tableau5[[#This Row],[MOYENNE]]/6</f>
        <v>82.444444444444443</v>
      </c>
    </row>
    <row r="18" spans="1:15" ht="24.95" customHeight="1">
      <c r="A18" s="8">
        <v>15</v>
      </c>
      <c r="B18" s="9" t="s">
        <v>31</v>
      </c>
      <c r="C18" s="8" t="s">
        <v>17</v>
      </c>
      <c r="D18" s="10" t="s">
        <v>18</v>
      </c>
      <c r="E18" s="11">
        <v>509</v>
      </c>
      <c r="F18" s="11">
        <v>516</v>
      </c>
      <c r="G18" s="11">
        <v>507</v>
      </c>
      <c r="H18" s="11">
        <v>499</v>
      </c>
      <c r="I18" s="12">
        <v>497</v>
      </c>
      <c r="J18" s="13">
        <f t="shared" si="0"/>
        <v>2031</v>
      </c>
      <c r="K18" s="14">
        <v>451</v>
      </c>
      <c r="L18" s="13">
        <f t="shared" si="1"/>
        <v>902</v>
      </c>
      <c r="M18" s="13">
        <f t="shared" si="2"/>
        <v>2933</v>
      </c>
      <c r="N18" s="15">
        <f>#REF!/6</f>
        <v>488.83333333333331</v>
      </c>
      <c r="O18" s="16">
        <f>Tableau5[[#This Row],[MOYENNE]]/6</f>
        <v>81.472222222222214</v>
      </c>
    </row>
    <row r="19" spans="1:15" ht="24.95" customHeight="1">
      <c r="A19" s="8">
        <v>16</v>
      </c>
      <c r="B19" s="9" t="s">
        <v>101</v>
      </c>
      <c r="C19" s="115" t="s">
        <v>24</v>
      </c>
      <c r="D19" s="10" t="s">
        <v>18</v>
      </c>
      <c r="E19" s="11">
        <v>480</v>
      </c>
      <c r="F19" s="11">
        <v>476</v>
      </c>
      <c r="G19" s="12">
        <v>0</v>
      </c>
      <c r="H19" s="11">
        <v>504</v>
      </c>
      <c r="I19" s="11">
        <v>475</v>
      </c>
      <c r="J19" s="13">
        <f t="shared" si="0"/>
        <v>1935</v>
      </c>
      <c r="K19" s="14">
        <v>495</v>
      </c>
      <c r="L19" s="13">
        <f t="shared" si="1"/>
        <v>990</v>
      </c>
      <c r="M19" s="13">
        <f t="shared" si="2"/>
        <v>2925</v>
      </c>
      <c r="N19" s="15">
        <f>#REF!/6</f>
        <v>487.5</v>
      </c>
      <c r="O19" s="16">
        <f>Tableau5[[#This Row],[MOYENNE]]/6</f>
        <v>81.25</v>
      </c>
    </row>
    <row r="20" spans="1:15" ht="24.95" customHeight="1">
      <c r="A20" s="8">
        <v>17</v>
      </c>
      <c r="B20" s="9" t="s">
        <v>35</v>
      </c>
      <c r="C20" s="17" t="s">
        <v>22</v>
      </c>
      <c r="D20" s="10" t="s">
        <v>18</v>
      </c>
      <c r="E20" s="11">
        <v>499</v>
      </c>
      <c r="F20" s="12">
        <v>441</v>
      </c>
      <c r="G20" s="11">
        <v>490</v>
      </c>
      <c r="H20" s="11">
        <v>472</v>
      </c>
      <c r="I20" s="11">
        <v>489</v>
      </c>
      <c r="J20" s="13">
        <f t="shared" si="0"/>
        <v>1950</v>
      </c>
      <c r="K20" s="14">
        <v>477</v>
      </c>
      <c r="L20" s="13">
        <f t="shared" si="1"/>
        <v>954</v>
      </c>
      <c r="M20" s="13">
        <f t="shared" si="2"/>
        <v>2904</v>
      </c>
      <c r="N20" s="15">
        <f>#REF!/6</f>
        <v>484</v>
      </c>
      <c r="O20" s="16">
        <f>Tableau5[[#This Row],[MOYENNE]]/6</f>
        <v>80.666666666666671</v>
      </c>
    </row>
    <row r="21" spans="1:15" ht="24.95" customHeight="1">
      <c r="A21" s="8">
        <v>18</v>
      </c>
      <c r="B21" s="9" t="s">
        <v>104</v>
      </c>
      <c r="C21" s="8" t="s">
        <v>33</v>
      </c>
      <c r="D21" s="10" t="s">
        <v>36</v>
      </c>
      <c r="E21" s="11">
        <v>469</v>
      </c>
      <c r="F21" s="11">
        <v>484</v>
      </c>
      <c r="G21" s="11">
        <v>481</v>
      </c>
      <c r="H21" s="12">
        <v>454</v>
      </c>
      <c r="I21" s="11">
        <v>478</v>
      </c>
      <c r="J21" s="13">
        <f t="shared" si="0"/>
        <v>1912</v>
      </c>
      <c r="K21" s="14">
        <v>477</v>
      </c>
      <c r="L21" s="13">
        <f t="shared" si="1"/>
        <v>954</v>
      </c>
      <c r="M21" s="13">
        <f t="shared" si="2"/>
        <v>2866</v>
      </c>
      <c r="N21" s="15">
        <f>#REF!/6</f>
        <v>477.66666666666669</v>
      </c>
      <c r="O21" s="16">
        <f>Tableau5[[#This Row],[MOYENNE]]/6</f>
        <v>79.611111111111114</v>
      </c>
    </row>
    <row r="22" spans="1:15" s="123" customFormat="1" ht="24.95" customHeight="1">
      <c r="A22" s="8">
        <v>19</v>
      </c>
      <c r="B22" s="9" t="s">
        <v>110</v>
      </c>
      <c r="C22" s="8" t="s">
        <v>24</v>
      </c>
      <c r="D22" s="10" t="s">
        <v>18</v>
      </c>
      <c r="E22" s="12">
        <v>0</v>
      </c>
      <c r="F22" s="11">
        <v>489</v>
      </c>
      <c r="G22" s="11">
        <v>488</v>
      </c>
      <c r="H22" s="11">
        <v>439</v>
      </c>
      <c r="I22" s="11">
        <v>473</v>
      </c>
      <c r="J22" s="13">
        <f t="shared" si="0"/>
        <v>1889</v>
      </c>
      <c r="K22" s="14">
        <v>476</v>
      </c>
      <c r="L22" s="13">
        <f t="shared" si="1"/>
        <v>952</v>
      </c>
      <c r="M22" s="13">
        <f t="shared" si="2"/>
        <v>2841</v>
      </c>
      <c r="N22" s="15">
        <f>#REF!/6</f>
        <v>473.5</v>
      </c>
      <c r="O22" s="16">
        <f>Tableau5[[#This Row],[MOYENNE]]/6</f>
        <v>78.916666666666671</v>
      </c>
    </row>
    <row r="23" spans="1:15" ht="24.95" customHeight="1">
      <c r="A23" s="8">
        <v>20</v>
      </c>
      <c r="B23" s="172" t="s">
        <v>97</v>
      </c>
      <c r="C23" s="18" t="s">
        <v>52</v>
      </c>
      <c r="D23" s="19" t="s">
        <v>18</v>
      </c>
      <c r="E23" s="20">
        <v>474</v>
      </c>
      <c r="F23" s="20">
        <v>463</v>
      </c>
      <c r="G23" s="156">
        <v>0</v>
      </c>
      <c r="H23" s="20">
        <v>483</v>
      </c>
      <c r="I23" s="20">
        <v>473</v>
      </c>
      <c r="J23" s="21">
        <f t="shared" si="0"/>
        <v>1893</v>
      </c>
      <c r="K23" s="22">
        <v>473</v>
      </c>
      <c r="L23" s="21">
        <f t="shared" si="1"/>
        <v>946</v>
      </c>
      <c r="M23" s="21">
        <f t="shared" si="2"/>
        <v>2839</v>
      </c>
      <c r="N23" s="15">
        <f>#REF!/6</f>
        <v>473.16666666666669</v>
      </c>
      <c r="O23" s="157">
        <f>Tableau5[[#This Row],[MOYENNE]]/6</f>
        <v>78.861111111111114</v>
      </c>
    </row>
    <row r="24" spans="1:15" ht="24.95" customHeight="1"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15" ht="24.95" customHeight="1">
      <c r="A25" s="244" t="s">
        <v>37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8"/>
    </row>
    <row r="26" spans="1:15" ht="30">
      <c r="A26" s="2" t="s">
        <v>1</v>
      </c>
      <c r="B26" s="3" t="s">
        <v>2</v>
      </c>
      <c r="C26" s="4" t="s">
        <v>3</v>
      </c>
      <c r="D26" s="4" t="s">
        <v>4</v>
      </c>
      <c r="E26" s="5" t="s">
        <v>81</v>
      </c>
      <c r="F26" s="5" t="s">
        <v>82</v>
      </c>
      <c r="G26" s="5" t="s">
        <v>83</v>
      </c>
      <c r="H26" s="5" t="s">
        <v>84</v>
      </c>
      <c r="I26" s="5" t="s">
        <v>85</v>
      </c>
      <c r="J26" s="6" t="s">
        <v>10</v>
      </c>
      <c r="K26" s="7" t="s">
        <v>86</v>
      </c>
      <c r="L26" s="7" t="s">
        <v>12</v>
      </c>
      <c r="M26" s="7" t="s">
        <v>13</v>
      </c>
      <c r="N26" s="4" t="s">
        <v>14</v>
      </c>
      <c r="O26" s="38" t="s">
        <v>15</v>
      </c>
    </row>
    <row r="27" spans="1:15" ht="24.95" customHeight="1">
      <c r="A27" s="18">
        <v>1</v>
      </c>
      <c r="B27" s="9" t="s">
        <v>40</v>
      </c>
      <c r="C27" s="8" t="s">
        <v>17</v>
      </c>
      <c r="D27" s="10" t="s">
        <v>39</v>
      </c>
      <c r="E27" s="11">
        <v>519</v>
      </c>
      <c r="F27" s="12">
        <v>514</v>
      </c>
      <c r="G27" s="11">
        <v>534</v>
      </c>
      <c r="H27" s="11">
        <v>532</v>
      </c>
      <c r="I27" s="11">
        <v>536</v>
      </c>
      <c r="J27" s="128">
        <f t="shared" ref="J27:J34" si="3">(SUM(E27:I27)-MIN(E27:I27))</f>
        <v>2121</v>
      </c>
      <c r="K27" s="14">
        <v>542</v>
      </c>
      <c r="L27" s="13">
        <f t="shared" ref="L27:L34" si="4">K27*2</f>
        <v>1084</v>
      </c>
      <c r="M27" s="13">
        <f>#REF!+#REF!</f>
        <v>3205</v>
      </c>
      <c r="N27" s="15">
        <f>#REF!/6</f>
        <v>534.16666666666663</v>
      </c>
      <c r="O27" s="16">
        <f>Tableau6[[#This Row],[MOYENNE]]/6</f>
        <v>89.027777777777771</v>
      </c>
    </row>
    <row r="28" spans="1:15" ht="24.95" customHeight="1">
      <c r="A28" s="18">
        <v>2</v>
      </c>
      <c r="B28" s="9" t="s">
        <v>41</v>
      </c>
      <c r="C28" s="8" t="s">
        <v>24</v>
      </c>
      <c r="D28" s="10" t="s">
        <v>39</v>
      </c>
      <c r="E28" s="11">
        <v>487</v>
      </c>
      <c r="F28" s="11">
        <v>521</v>
      </c>
      <c r="G28" s="11">
        <v>505</v>
      </c>
      <c r="H28" s="11">
        <v>508</v>
      </c>
      <c r="I28" s="12">
        <v>477</v>
      </c>
      <c r="J28" s="128">
        <f t="shared" si="3"/>
        <v>2021</v>
      </c>
      <c r="K28" s="14">
        <v>494</v>
      </c>
      <c r="L28" s="13">
        <f t="shared" si="4"/>
        <v>988</v>
      </c>
      <c r="M28" s="13">
        <f>#REF!+#REF!</f>
        <v>3009</v>
      </c>
      <c r="N28" s="15">
        <f>#REF!/6</f>
        <v>501.5</v>
      </c>
      <c r="O28" s="16">
        <f>Tableau6[[#This Row],[MOYENNE]]/6</f>
        <v>83.583333333333329</v>
      </c>
    </row>
    <row r="29" spans="1:15" ht="24.95" customHeight="1">
      <c r="A29" s="18">
        <v>3</v>
      </c>
      <c r="B29" s="9" t="s">
        <v>93</v>
      </c>
      <c r="C29" s="8" t="s">
        <v>17</v>
      </c>
      <c r="D29" s="10" t="s">
        <v>39</v>
      </c>
      <c r="E29" s="11">
        <v>492</v>
      </c>
      <c r="F29" s="12">
        <v>481</v>
      </c>
      <c r="G29" s="11">
        <v>514</v>
      </c>
      <c r="H29" s="11">
        <v>521</v>
      </c>
      <c r="I29" s="11">
        <v>498</v>
      </c>
      <c r="J29" s="128">
        <f t="shared" si="3"/>
        <v>2025</v>
      </c>
      <c r="K29" s="14">
        <v>487</v>
      </c>
      <c r="L29" s="13">
        <f t="shared" si="4"/>
        <v>974</v>
      </c>
      <c r="M29" s="13">
        <f>#REF!+#REF!</f>
        <v>2999</v>
      </c>
      <c r="N29" s="15">
        <f>#REF!/6</f>
        <v>499.83333333333331</v>
      </c>
      <c r="O29" s="16">
        <f>Tableau6[[#This Row],[MOYENNE]]/6</f>
        <v>83.305555555555557</v>
      </c>
    </row>
    <row r="30" spans="1:15" ht="24.95" customHeight="1">
      <c r="A30" s="18">
        <v>4</v>
      </c>
      <c r="B30" s="9" t="s">
        <v>42</v>
      </c>
      <c r="C30" s="8" t="s">
        <v>33</v>
      </c>
      <c r="D30" s="10" t="s">
        <v>43</v>
      </c>
      <c r="E30" s="11">
        <v>499</v>
      </c>
      <c r="F30" s="11">
        <v>500</v>
      </c>
      <c r="G30" s="11">
        <v>511</v>
      </c>
      <c r="H30" s="12">
        <v>467</v>
      </c>
      <c r="I30" s="11">
        <v>501</v>
      </c>
      <c r="J30" s="128">
        <f t="shared" si="3"/>
        <v>2011</v>
      </c>
      <c r="K30" s="14">
        <v>482</v>
      </c>
      <c r="L30" s="13">
        <f t="shared" si="4"/>
        <v>964</v>
      </c>
      <c r="M30" s="13">
        <f>#REF!+#REF!</f>
        <v>2975</v>
      </c>
      <c r="N30" s="15">
        <f>#REF!/6</f>
        <v>495.83333333333331</v>
      </c>
      <c r="O30" s="16">
        <f>Tableau6[[#This Row],[MOYENNE]]/6</f>
        <v>82.638888888888886</v>
      </c>
    </row>
    <row r="31" spans="1:15" ht="24.95" customHeight="1">
      <c r="A31" s="18">
        <v>5</v>
      </c>
      <c r="B31" s="9" t="s">
        <v>44</v>
      </c>
      <c r="C31" s="8" t="s">
        <v>17</v>
      </c>
      <c r="D31" s="10" t="s">
        <v>39</v>
      </c>
      <c r="E31" s="11">
        <v>472</v>
      </c>
      <c r="F31" s="11">
        <v>472</v>
      </c>
      <c r="G31" s="12">
        <v>470</v>
      </c>
      <c r="H31" s="11">
        <v>476</v>
      </c>
      <c r="I31" s="11">
        <v>494</v>
      </c>
      <c r="J31" s="128">
        <f t="shared" si="3"/>
        <v>1914</v>
      </c>
      <c r="K31" s="14">
        <v>480</v>
      </c>
      <c r="L31" s="13">
        <f t="shared" si="4"/>
        <v>960</v>
      </c>
      <c r="M31" s="13">
        <f>#REF!+#REF!</f>
        <v>2874</v>
      </c>
      <c r="N31" s="15">
        <f>#REF!/6</f>
        <v>479</v>
      </c>
      <c r="O31" s="16">
        <f>Tableau6[[#This Row],[MOYENNE]]/6</f>
        <v>79.833333333333329</v>
      </c>
    </row>
    <row r="32" spans="1:15" ht="24.95" customHeight="1">
      <c r="A32" s="18">
        <v>6</v>
      </c>
      <c r="B32" s="9" t="s">
        <v>109</v>
      </c>
      <c r="C32" s="125" t="s">
        <v>24</v>
      </c>
      <c r="D32" s="126" t="s">
        <v>39</v>
      </c>
      <c r="E32" s="12">
        <v>0</v>
      </c>
      <c r="F32" s="127">
        <v>473</v>
      </c>
      <c r="G32" s="127">
        <v>482</v>
      </c>
      <c r="H32" s="127">
        <v>449</v>
      </c>
      <c r="I32" s="127">
        <v>487</v>
      </c>
      <c r="J32" s="128">
        <f t="shared" si="3"/>
        <v>1891</v>
      </c>
      <c r="K32" s="129">
        <v>480</v>
      </c>
      <c r="L32" s="128">
        <f t="shared" si="4"/>
        <v>960</v>
      </c>
      <c r="M32" s="128">
        <f>#REF!+#REF!</f>
        <v>2851</v>
      </c>
      <c r="N32" s="15">
        <f>#REF!/6</f>
        <v>475.16666666666669</v>
      </c>
      <c r="O32" s="130">
        <f>Tableau6[[#This Row],[MOYENNE]]/6</f>
        <v>79.194444444444443</v>
      </c>
    </row>
    <row r="33" spans="1:15" ht="24.95" customHeight="1">
      <c r="A33" s="18">
        <v>7</v>
      </c>
      <c r="B33" s="9" t="s">
        <v>107</v>
      </c>
      <c r="C33" s="125" t="s">
        <v>24</v>
      </c>
      <c r="D33" s="126" t="s">
        <v>36</v>
      </c>
      <c r="E33" s="11">
        <v>463</v>
      </c>
      <c r="F33" s="127">
        <v>464</v>
      </c>
      <c r="G33" s="127">
        <v>485</v>
      </c>
      <c r="H33" s="12">
        <v>0</v>
      </c>
      <c r="I33" s="127">
        <v>453</v>
      </c>
      <c r="J33" s="128">
        <f t="shared" si="3"/>
        <v>1865</v>
      </c>
      <c r="K33" s="129">
        <v>470</v>
      </c>
      <c r="L33" s="128">
        <f t="shared" si="4"/>
        <v>940</v>
      </c>
      <c r="M33" s="128">
        <f>#REF!+#REF!</f>
        <v>2805</v>
      </c>
      <c r="N33" s="15">
        <f>#REF!/6</f>
        <v>467.5</v>
      </c>
      <c r="O33" s="130">
        <f>Tableau6[[#This Row],[MOYENNE]]/6</f>
        <v>77.916666666666671</v>
      </c>
    </row>
    <row r="34" spans="1:15" ht="24.95" customHeight="1">
      <c r="A34" s="18">
        <v>8</v>
      </c>
      <c r="B34" s="23" t="s">
        <v>98</v>
      </c>
      <c r="C34" s="24" t="s">
        <v>52</v>
      </c>
      <c r="D34" s="25" t="s">
        <v>43</v>
      </c>
      <c r="E34" s="11">
        <v>381</v>
      </c>
      <c r="F34" s="11">
        <v>383</v>
      </c>
      <c r="G34" s="12">
        <v>371</v>
      </c>
      <c r="H34" s="11">
        <v>417</v>
      </c>
      <c r="I34" s="11">
        <v>391</v>
      </c>
      <c r="J34" s="128">
        <f t="shared" si="3"/>
        <v>1572</v>
      </c>
      <c r="K34" s="14">
        <v>388</v>
      </c>
      <c r="L34" s="13">
        <f t="shared" si="4"/>
        <v>776</v>
      </c>
      <c r="M34" s="27">
        <f>#REF!+#REF!</f>
        <v>2348</v>
      </c>
      <c r="N34" s="15">
        <f>#REF!/6</f>
        <v>391.33333333333331</v>
      </c>
      <c r="O34" s="16">
        <f>Tableau6[[#This Row],[MOYENNE]]/6</f>
        <v>65.222222222222214</v>
      </c>
    </row>
    <row r="35" spans="1:15" ht="27" customHeight="1">
      <c r="A35" s="31"/>
      <c r="B35" s="32"/>
      <c r="C35" s="33"/>
      <c r="D35" s="33"/>
      <c r="E35" s="34"/>
      <c r="F35" s="34"/>
      <c r="G35" s="34"/>
      <c r="H35" s="34"/>
      <c r="I35" s="34"/>
      <c r="J35" s="35"/>
      <c r="K35" s="34"/>
      <c r="L35" s="35"/>
      <c r="M35" s="35"/>
      <c r="N35" s="36"/>
      <c r="O35" s="37"/>
    </row>
    <row r="36" spans="1:15" ht="24.95" customHeight="1">
      <c r="A36" s="244" t="s">
        <v>45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8"/>
    </row>
    <row r="37" spans="1:15" ht="30">
      <c r="A37" s="2" t="s">
        <v>1</v>
      </c>
      <c r="B37" s="3" t="s">
        <v>2</v>
      </c>
      <c r="C37" s="4" t="s">
        <v>3</v>
      </c>
      <c r="D37" s="4" t="s">
        <v>4</v>
      </c>
      <c r="E37" s="5" t="s">
        <v>81</v>
      </c>
      <c r="F37" s="5" t="s">
        <v>82</v>
      </c>
      <c r="G37" s="5" t="s">
        <v>83</v>
      </c>
      <c r="H37" s="5" t="s">
        <v>84</v>
      </c>
      <c r="I37" s="5" t="s">
        <v>85</v>
      </c>
      <c r="J37" s="6" t="s">
        <v>10</v>
      </c>
      <c r="K37" s="7" t="s">
        <v>86</v>
      </c>
      <c r="L37" s="7" t="s">
        <v>12</v>
      </c>
      <c r="M37" s="7" t="s">
        <v>13</v>
      </c>
      <c r="N37" s="4" t="s">
        <v>14</v>
      </c>
      <c r="O37" s="38" t="s">
        <v>15</v>
      </c>
    </row>
    <row r="38" spans="1:15" ht="24.95" customHeight="1">
      <c r="A38" s="39">
        <v>1</v>
      </c>
      <c r="B38" s="40" t="s">
        <v>46</v>
      </c>
      <c r="C38" s="8" t="s">
        <v>33</v>
      </c>
      <c r="D38" s="10" t="s">
        <v>103</v>
      </c>
      <c r="E38" s="11">
        <v>574</v>
      </c>
      <c r="F38" s="12">
        <v>569</v>
      </c>
      <c r="G38" s="11">
        <v>574</v>
      </c>
      <c r="H38" s="11">
        <v>572</v>
      </c>
      <c r="I38" s="11">
        <v>574</v>
      </c>
      <c r="J38" s="41">
        <f>(SUM(E38:I38)-MIN(E38:I38))</f>
        <v>2294</v>
      </c>
      <c r="K38" s="226">
        <v>596.6</v>
      </c>
      <c r="L38" s="227">
        <f>K38*2</f>
        <v>1193.2</v>
      </c>
      <c r="M38" s="227">
        <f>J38+L38</f>
        <v>3487.2</v>
      </c>
      <c r="N38" s="15">
        <f>#REF!/6</f>
        <v>581.19999999999993</v>
      </c>
      <c r="O38" s="42">
        <f>N38/6</f>
        <v>96.86666666666666</v>
      </c>
    </row>
    <row r="39" spans="1:15" ht="24.95" customHeight="1">
      <c r="A39" s="39">
        <v>2</v>
      </c>
      <c r="B39" s="40" t="s">
        <v>47</v>
      </c>
      <c r="C39" s="8" t="s">
        <v>33</v>
      </c>
      <c r="D39" s="10" t="s">
        <v>103</v>
      </c>
      <c r="E39" s="12">
        <v>557</v>
      </c>
      <c r="F39" s="11">
        <v>571</v>
      </c>
      <c r="G39" s="11">
        <v>575</v>
      </c>
      <c r="H39" s="11">
        <v>584</v>
      </c>
      <c r="I39" s="11">
        <v>572</v>
      </c>
      <c r="J39" s="41">
        <f>(SUM(E39:I39)-MIN(E39:I39))</f>
        <v>2302</v>
      </c>
      <c r="K39" s="226">
        <v>591.20000000000005</v>
      </c>
      <c r="L39" s="227">
        <f>K39*2</f>
        <v>1182.4000000000001</v>
      </c>
      <c r="M39" s="227">
        <f>J39+L39</f>
        <v>3484.4</v>
      </c>
      <c r="N39" s="15">
        <f>#REF!/6</f>
        <v>580.73333333333335</v>
      </c>
      <c r="O39" s="42">
        <f>N39/6</f>
        <v>96.788888888888891</v>
      </c>
    </row>
    <row r="40" spans="1:15" ht="24.95" customHeight="1">
      <c r="A40" s="39">
        <v>3</v>
      </c>
      <c r="B40" s="40" t="s">
        <v>48</v>
      </c>
      <c r="C40" s="17" t="s">
        <v>22</v>
      </c>
      <c r="D40" s="10" t="s">
        <v>36</v>
      </c>
      <c r="E40" s="12">
        <v>556</v>
      </c>
      <c r="F40" s="11">
        <v>576</v>
      </c>
      <c r="G40" s="11">
        <v>567</v>
      </c>
      <c r="H40" s="11">
        <v>566</v>
      </c>
      <c r="I40" s="11">
        <v>566</v>
      </c>
      <c r="J40" s="41">
        <f>(SUM(E40:I40)-MIN(E40:I40))</f>
        <v>2275</v>
      </c>
      <c r="K40" s="226">
        <v>584.9</v>
      </c>
      <c r="L40" s="227">
        <f>K40*2</f>
        <v>1169.8</v>
      </c>
      <c r="M40" s="227">
        <f>J40+L40</f>
        <v>3444.8</v>
      </c>
      <c r="N40" s="15">
        <f>#REF!/6</f>
        <v>574.13333333333333</v>
      </c>
      <c r="O40" s="42">
        <f>N40/6</f>
        <v>95.688888888888883</v>
      </c>
    </row>
    <row r="41" spans="1:15" ht="24.95" customHeight="1">
      <c r="A41" s="39">
        <v>4</v>
      </c>
      <c r="B41" s="40" t="s">
        <v>49</v>
      </c>
      <c r="C41" s="8" t="s">
        <v>33</v>
      </c>
      <c r="D41" s="10" t="s">
        <v>36</v>
      </c>
      <c r="E41" s="12">
        <v>0</v>
      </c>
      <c r="F41" s="11">
        <v>513</v>
      </c>
      <c r="G41" s="11">
        <v>523</v>
      </c>
      <c r="H41" s="11">
        <v>522</v>
      </c>
      <c r="I41" s="11">
        <v>513</v>
      </c>
      <c r="J41" s="41">
        <f>(SUM(E41:I41)-MIN(E41:I41))</f>
        <v>2071</v>
      </c>
      <c r="K41" s="226">
        <v>553.29999999999995</v>
      </c>
      <c r="L41" s="227">
        <f>K41*2</f>
        <v>1106.5999999999999</v>
      </c>
      <c r="M41" s="227">
        <f>J41+L41</f>
        <v>3177.6</v>
      </c>
      <c r="N41" s="15">
        <f>#REF!/6</f>
        <v>529.6</v>
      </c>
      <c r="O41" s="42">
        <f>N41/6</f>
        <v>88.266666666666666</v>
      </c>
    </row>
    <row r="42" spans="1:15" ht="24.95" customHeight="1">
      <c r="A42" s="33"/>
    </row>
    <row r="43" spans="1:15" ht="24.95" customHeight="1">
      <c r="A43" s="244" t="s">
        <v>50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8"/>
    </row>
    <row r="44" spans="1:15" ht="30">
      <c r="A44" s="43" t="s">
        <v>1</v>
      </c>
      <c r="B44" s="44" t="s">
        <v>2</v>
      </c>
      <c r="C44" s="45" t="s">
        <v>3</v>
      </c>
      <c r="D44" s="45" t="s">
        <v>4</v>
      </c>
      <c r="E44" s="46" t="s">
        <v>5</v>
      </c>
      <c r="F44" s="46" t="s">
        <v>6</v>
      </c>
      <c r="G44" s="46" t="s">
        <v>7</v>
      </c>
      <c r="H44" s="46" t="s">
        <v>8</v>
      </c>
      <c r="I44" s="46" t="s">
        <v>9</v>
      </c>
      <c r="J44" s="47" t="s">
        <v>10</v>
      </c>
      <c r="K44" s="48" t="s">
        <v>11</v>
      </c>
      <c r="L44" s="48" t="s">
        <v>12</v>
      </c>
      <c r="M44" s="48" t="s">
        <v>13</v>
      </c>
      <c r="N44" s="49" t="s">
        <v>14</v>
      </c>
      <c r="O44" s="50" t="s">
        <v>15</v>
      </c>
    </row>
    <row r="45" spans="1:15" ht="24.95" customHeight="1">
      <c r="A45" s="18">
        <v>1</v>
      </c>
      <c r="B45" s="9" t="s">
        <v>105</v>
      </c>
      <c r="C45" s="8" t="s">
        <v>17</v>
      </c>
      <c r="D45" s="10" t="s">
        <v>39</v>
      </c>
      <c r="E45" s="12">
        <v>564</v>
      </c>
      <c r="F45" s="11">
        <v>572</v>
      </c>
      <c r="G45" s="11">
        <v>571</v>
      </c>
      <c r="H45" s="11">
        <v>577</v>
      </c>
      <c r="I45" s="11">
        <v>579</v>
      </c>
      <c r="J45" s="13">
        <f>(SUM(E45:I45)-MIN(E45:I45))</f>
        <v>2299</v>
      </c>
      <c r="K45" s="226">
        <v>580.29999999999995</v>
      </c>
      <c r="L45" s="227">
        <f>K45*2</f>
        <v>1160.5999999999999</v>
      </c>
      <c r="M45" s="227">
        <f>J45+L45</f>
        <v>3459.6</v>
      </c>
      <c r="N45" s="15">
        <f>#REF!/6</f>
        <v>576.6</v>
      </c>
      <c r="O45" s="42">
        <f>N45/6</f>
        <v>96.100000000000009</v>
      </c>
    </row>
    <row r="46" spans="1:15" ht="24.95" customHeight="1">
      <c r="A46" s="18">
        <v>2</v>
      </c>
      <c r="B46" s="9" t="s">
        <v>51</v>
      </c>
      <c r="C46" s="8" t="s">
        <v>24</v>
      </c>
      <c r="D46" s="10" t="s">
        <v>39</v>
      </c>
      <c r="E46" s="12">
        <v>521</v>
      </c>
      <c r="F46" s="11">
        <v>531</v>
      </c>
      <c r="G46" s="11">
        <v>536</v>
      </c>
      <c r="H46" s="11">
        <v>541</v>
      </c>
      <c r="I46" s="11">
        <v>537</v>
      </c>
      <c r="J46" s="13">
        <f>(SUM(E46:I46)-MIN(E46:I46))</f>
        <v>2145</v>
      </c>
      <c r="K46" s="226">
        <v>539.79999999999995</v>
      </c>
      <c r="L46" s="227">
        <f>K46*2</f>
        <v>1079.5999999999999</v>
      </c>
      <c r="M46" s="227">
        <f>J46+L46</f>
        <v>3224.6</v>
      </c>
      <c r="N46" s="15">
        <f>#REF!/6</f>
        <v>537.43333333333328</v>
      </c>
      <c r="O46" s="42">
        <f>N46/6</f>
        <v>89.572222222222209</v>
      </c>
    </row>
    <row r="47" spans="1:15" ht="30" customHeight="1">
      <c r="A47" s="51"/>
      <c r="B47" s="28"/>
      <c r="C47" s="28"/>
      <c r="D47" s="28"/>
      <c r="E47" s="52"/>
      <c r="F47" s="52"/>
      <c r="G47" s="53"/>
      <c r="H47" s="52"/>
      <c r="I47" s="54"/>
      <c r="J47" s="55"/>
      <c r="K47" s="52"/>
      <c r="L47" s="55"/>
      <c r="M47" s="55"/>
      <c r="N47" s="56"/>
      <c r="O47" s="57"/>
    </row>
    <row r="48" spans="1:15" ht="27" customHeight="1">
      <c r="A48" s="244" t="s">
        <v>53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8"/>
    </row>
    <row r="49" spans="1:17" ht="30">
      <c r="A49" s="2" t="s">
        <v>1</v>
      </c>
      <c r="B49" s="3" t="s">
        <v>2</v>
      </c>
      <c r="C49" s="4" t="s">
        <v>3</v>
      </c>
      <c r="D49" s="4" t="s">
        <v>4</v>
      </c>
      <c r="E49" s="5" t="s">
        <v>81</v>
      </c>
      <c r="F49" s="5" t="s">
        <v>82</v>
      </c>
      <c r="G49" s="5" t="s">
        <v>83</v>
      </c>
      <c r="H49" s="5" t="s">
        <v>84</v>
      </c>
      <c r="I49" s="5" t="s">
        <v>85</v>
      </c>
      <c r="J49" s="6" t="s">
        <v>10</v>
      </c>
      <c r="K49" s="7" t="s">
        <v>86</v>
      </c>
      <c r="L49" s="7" t="s">
        <v>12</v>
      </c>
      <c r="M49" s="7" t="s">
        <v>13</v>
      </c>
      <c r="N49" s="4" t="s">
        <v>14</v>
      </c>
      <c r="O49" s="38" t="s">
        <v>15</v>
      </c>
    </row>
    <row r="50" spans="1:17" ht="24.95" customHeight="1">
      <c r="A50" s="8">
        <v>1</v>
      </c>
      <c r="B50" s="9" t="s">
        <v>21</v>
      </c>
      <c r="C50" s="17" t="s">
        <v>22</v>
      </c>
      <c r="D50" s="10" t="s">
        <v>18</v>
      </c>
      <c r="E50" s="12">
        <v>352</v>
      </c>
      <c r="F50" s="11">
        <v>357</v>
      </c>
      <c r="G50" s="11">
        <v>364</v>
      </c>
      <c r="H50" s="11">
        <v>366</v>
      </c>
      <c r="I50" s="11">
        <v>367</v>
      </c>
      <c r="J50" s="13">
        <f>(SUM(E50:I50)-MIN(E50:I50))</f>
        <v>1454</v>
      </c>
      <c r="K50" s="14">
        <v>352</v>
      </c>
      <c r="L50" s="13">
        <f>K50*2</f>
        <v>704</v>
      </c>
      <c r="M50" s="13">
        <f>J50+L50</f>
        <v>2158</v>
      </c>
      <c r="N50" s="15">
        <f>#REF!/6</f>
        <v>359.66666666666669</v>
      </c>
      <c r="O50" s="42">
        <f>N50/4</f>
        <v>89.916666666666671</v>
      </c>
    </row>
    <row r="51" spans="1:17" ht="24.95" customHeight="1">
      <c r="A51" s="8">
        <v>2</v>
      </c>
      <c r="B51" s="9" t="s">
        <v>106</v>
      </c>
      <c r="C51" s="8" t="s">
        <v>17</v>
      </c>
      <c r="D51" s="10" t="s">
        <v>18</v>
      </c>
      <c r="E51" s="11">
        <v>352</v>
      </c>
      <c r="F51" s="175">
        <v>344</v>
      </c>
      <c r="G51" s="175">
        <v>360</v>
      </c>
      <c r="H51" s="174">
        <v>338</v>
      </c>
      <c r="I51" s="175">
        <v>362</v>
      </c>
      <c r="J51" s="21">
        <f>(SUM(E51:I51)-MIN(E51:I51))</f>
        <v>1418</v>
      </c>
      <c r="K51" s="176">
        <v>357</v>
      </c>
      <c r="L51" s="21">
        <f>K51*2</f>
        <v>714</v>
      </c>
      <c r="M51" s="13">
        <f>J51+L51</f>
        <v>2132</v>
      </c>
      <c r="N51" s="15">
        <f>#REF!/6</f>
        <v>355.33333333333331</v>
      </c>
      <c r="O51" s="42">
        <f>N51/4</f>
        <v>88.833333333333329</v>
      </c>
    </row>
    <row r="52" spans="1:17" ht="24.95" customHeight="1">
      <c r="A52" s="8">
        <v>4</v>
      </c>
      <c r="B52" s="9" t="s">
        <v>38</v>
      </c>
      <c r="C52" s="17" t="s">
        <v>22</v>
      </c>
      <c r="D52" s="10" t="s">
        <v>39</v>
      </c>
      <c r="E52" s="12">
        <v>338</v>
      </c>
      <c r="F52" s="11">
        <v>357</v>
      </c>
      <c r="G52" s="11">
        <v>349</v>
      </c>
      <c r="H52" s="11">
        <v>357</v>
      </c>
      <c r="I52" s="11">
        <v>356</v>
      </c>
      <c r="J52" s="13">
        <f>(SUM(E52:I52)-MIN(E52:I52))</f>
        <v>1419</v>
      </c>
      <c r="K52" s="14">
        <v>323</v>
      </c>
      <c r="L52" s="13">
        <f>K52*2</f>
        <v>646</v>
      </c>
      <c r="M52" s="13">
        <f>J52+L52</f>
        <v>2065</v>
      </c>
      <c r="N52" s="15">
        <f>#REF!/6</f>
        <v>344.16666666666669</v>
      </c>
      <c r="O52" s="42">
        <f>N52/4</f>
        <v>86.041666666666671</v>
      </c>
    </row>
    <row r="53" spans="1:17" ht="24.95" customHeight="1">
      <c r="A53" s="8">
        <v>3</v>
      </c>
      <c r="B53" s="9" t="s">
        <v>16</v>
      </c>
      <c r="C53" s="8" t="s">
        <v>17</v>
      </c>
      <c r="D53" s="10" t="s">
        <v>18</v>
      </c>
      <c r="E53" s="11">
        <v>343</v>
      </c>
      <c r="F53" s="11">
        <v>354</v>
      </c>
      <c r="G53" s="11">
        <v>357</v>
      </c>
      <c r="H53" s="11">
        <v>357</v>
      </c>
      <c r="I53" s="12">
        <v>0</v>
      </c>
      <c r="J53" s="13">
        <f>(SUM(E53:I53)-MIN(E53:I53))</f>
        <v>1411</v>
      </c>
      <c r="K53" s="14">
        <v>327</v>
      </c>
      <c r="L53" s="13">
        <f>K53*2</f>
        <v>654</v>
      </c>
      <c r="M53" s="13">
        <f>J53+L53</f>
        <v>2065</v>
      </c>
      <c r="N53" s="15">
        <f>#REF!/6</f>
        <v>344.16666666666669</v>
      </c>
      <c r="O53" s="42">
        <f>N53/4</f>
        <v>86.041666666666671</v>
      </c>
    </row>
    <row r="54" spans="1:17" ht="24.95" customHeight="1">
      <c r="A54" s="8">
        <v>5</v>
      </c>
      <c r="B54" s="9" t="s">
        <v>28</v>
      </c>
      <c r="C54" s="8" t="s">
        <v>17</v>
      </c>
      <c r="D54" s="10" t="s">
        <v>18</v>
      </c>
      <c r="E54" s="11">
        <v>329</v>
      </c>
      <c r="F54" s="11">
        <v>333</v>
      </c>
      <c r="G54" s="58">
        <v>336</v>
      </c>
      <c r="H54" s="58">
        <v>328</v>
      </c>
      <c r="I54" s="195">
        <v>302</v>
      </c>
      <c r="J54" s="13">
        <v>1326</v>
      </c>
      <c r="K54" s="60">
        <v>316</v>
      </c>
      <c r="L54" s="59">
        <f>K54*2</f>
        <v>632</v>
      </c>
      <c r="M54" s="59">
        <v>1326</v>
      </c>
      <c r="N54" s="15">
        <f>#REF!/6</f>
        <v>221</v>
      </c>
      <c r="O54" s="85">
        <f>N54/4</f>
        <v>55.25</v>
      </c>
    </row>
    <row r="55" spans="1:17" ht="30" customHeight="1">
      <c r="A55" s="51"/>
      <c r="B55" s="28"/>
      <c r="C55" s="28"/>
      <c r="D55" s="28"/>
      <c r="E55" s="52"/>
      <c r="F55" s="52"/>
      <c r="G55" s="53"/>
      <c r="H55" s="52"/>
      <c r="I55" s="54"/>
      <c r="J55" s="55"/>
      <c r="K55" s="52"/>
      <c r="L55" s="55"/>
      <c r="M55" s="55"/>
      <c r="N55" s="56"/>
      <c r="O55" s="57"/>
    </row>
    <row r="56" spans="1:17" ht="27" customHeight="1">
      <c r="A56" s="244" t="s">
        <v>55</v>
      </c>
      <c r="B56" s="245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6"/>
    </row>
    <row r="57" spans="1:17" ht="30">
      <c r="A57" s="2" t="s">
        <v>1</v>
      </c>
      <c r="B57" s="3" t="s">
        <v>2</v>
      </c>
      <c r="C57" s="4" t="s">
        <v>3</v>
      </c>
      <c r="D57" s="4" t="s">
        <v>4</v>
      </c>
      <c r="E57" s="5" t="s">
        <v>81</v>
      </c>
      <c r="F57" s="5" t="s">
        <v>82</v>
      </c>
      <c r="G57" s="5" t="s">
        <v>83</v>
      </c>
      <c r="H57" s="5" t="s">
        <v>84</v>
      </c>
      <c r="I57" s="5" t="s">
        <v>85</v>
      </c>
      <c r="J57" s="6" t="s">
        <v>10</v>
      </c>
      <c r="K57" s="7" t="s">
        <v>86</v>
      </c>
      <c r="L57" s="7" t="s">
        <v>12</v>
      </c>
      <c r="M57" s="7" t="s">
        <v>13</v>
      </c>
      <c r="N57" s="4" t="s">
        <v>14</v>
      </c>
      <c r="O57" s="38" t="s">
        <v>15</v>
      </c>
    </row>
    <row r="58" spans="1:17" s="69" customFormat="1" ht="24.95" customHeight="1">
      <c r="A58" s="8">
        <v>1</v>
      </c>
      <c r="B58" s="40" t="s">
        <v>21</v>
      </c>
      <c r="C58" s="17" t="s">
        <v>22</v>
      </c>
      <c r="D58" s="10" t="s">
        <v>18</v>
      </c>
      <c r="E58" s="11">
        <v>24</v>
      </c>
      <c r="F58" s="11">
        <v>26</v>
      </c>
      <c r="G58" s="11">
        <v>29</v>
      </c>
      <c r="H58" s="11">
        <v>30</v>
      </c>
      <c r="I58" s="12">
        <v>23</v>
      </c>
      <c r="J58" s="13">
        <f t="shared" ref="J58:J63" si="5">(SUM(E58:I58)-MIN(E58:I58))</f>
        <v>109</v>
      </c>
      <c r="K58" s="14">
        <v>25</v>
      </c>
      <c r="L58" s="13">
        <f t="shared" ref="L58:L63" si="6">K58*2</f>
        <v>50</v>
      </c>
      <c r="M58" s="13">
        <f t="shared" ref="M58:M63" si="7">J58+L58</f>
        <v>159</v>
      </c>
      <c r="N58" s="15">
        <f>#REF!/6</f>
        <v>26.5</v>
      </c>
      <c r="O58" s="42">
        <f t="shared" ref="O58:O63" si="8">N58/8</f>
        <v>3.3125</v>
      </c>
      <c r="P58" s="68"/>
      <c r="Q58" s="51"/>
    </row>
    <row r="59" spans="1:17" s="51" customFormat="1" ht="24.95" customHeight="1">
      <c r="A59" s="8">
        <v>2</v>
      </c>
      <c r="B59" s="40" t="s">
        <v>106</v>
      </c>
      <c r="C59" s="8" t="s">
        <v>17</v>
      </c>
      <c r="D59" s="10" t="s">
        <v>18</v>
      </c>
      <c r="E59" s="11">
        <v>22</v>
      </c>
      <c r="F59" s="11">
        <v>23</v>
      </c>
      <c r="G59" s="11">
        <v>19</v>
      </c>
      <c r="H59" s="11">
        <v>26</v>
      </c>
      <c r="I59" s="12">
        <v>17</v>
      </c>
      <c r="J59" s="13">
        <f t="shared" si="5"/>
        <v>90</v>
      </c>
      <c r="K59" s="14">
        <v>17</v>
      </c>
      <c r="L59" s="13">
        <f t="shared" si="6"/>
        <v>34</v>
      </c>
      <c r="M59" s="13">
        <f t="shared" si="7"/>
        <v>124</v>
      </c>
      <c r="N59" s="15">
        <f>#REF!/6</f>
        <v>20.666666666666668</v>
      </c>
      <c r="O59" s="42">
        <f t="shared" si="8"/>
        <v>2.5833333333333335</v>
      </c>
    </row>
    <row r="60" spans="1:17" s="51" customFormat="1" ht="24.95" customHeight="1">
      <c r="A60" s="18">
        <v>3</v>
      </c>
      <c r="B60" s="40" t="s">
        <v>38</v>
      </c>
      <c r="C60" s="17" t="s">
        <v>22</v>
      </c>
      <c r="D60" s="10" t="s">
        <v>39</v>
      </c>
      <c r="E60" s="12">
        <v>8</v>
      </c>
      <c r="F60" s="11">
        <v>17</v>
      </c>
      <c r="G60" s="11">
        <v>20</v>
      </c>
      <c r="H60" s="11">
        <v>21</v>
      </c>
      <c r="I60" s="11">
        <v>27</v>
      </c>
      <c r="J60" s="13">
        <f t="shared" si="5"/>
        <v>85</v>
      </c>
      <c r="K60" s="14">
        <v>16</v>
      </c>
      <c r="L60" s="13">
        <f t="shared" si="6"/>
        <v>32</v>
      </c>
      <c r="M60" s="13">
        <f t="shared" si="7"/>
        <v>117</v>
      </c>
      <c r="N60" s="15">
        <f>#REF!/6</f>
        <v>19.5</v>
      </c>
      <c r="O60" s="42">
        <f t="shared" si="8"/>
        <v>2.4375</v>
      </c>
    </row>
    <row r="61" spans="1:17" s="51" customFormat="1" ht="24.95" customHeight="1">
      <c r="A61" s="18">
        <v>4</v>
      </c>
      <c r="B61" s="40" t="s">
        <v>16</v>
      </c>
      <c r="C61" s="8" t="s">
        <v>17</v>
      </c>
      <c r="D61" s="10" t="s">
        <v>18</v>
      </c>
      <c r="E61" s="11">
        <v>14</v>
      </c>
      <c r="F61" s="12">
        <v>12</v>
      </c>
      <c r="G61" s="11">
        <v>16</v>
      </c>
      <c r="H61" s="11">
        <v>15</v>
      </c>
      <c r="I61" s="11">
        <v>18</v>
      </c>
      <c r="J61" s="13">
        <f t="shared" si="5"/>
        <v>63</v>
      </c>
      <c r="K61" s="14">
        <v>18</v>
      </c>
      <c r="L61" s="13">
        <f t="shared" si="6"/>
        <v>36</v>
      </c>
      <c r="M61" s="13">
        <f t="shared" si="7"/>
        <v>99</v>
      </c>
      <c r="N61" s="15">
        <f>#REF!/6</f>
        <v>16.5</v>
      </c>
      <c r="O61" s="42">
        <f t="shared" si="8"/>
        <v>2.0625</v>
      </c>
    </row>
    <row r="62" spans="1:17" s="51" customFormat="1" ht="24.95" customHeight="1">
      <c r="A62" s="8">
        <v>5</v>
      </c>
      <c r="B62" s="40" t="s">
        <v>28</v>
      </c>
      <c r="C62" s="8" t="s">
        <v>17</v>
      </c>
      <c r="D62" s="10" t="s">
        <v>18</v>
      </c>
      <c r="E62" s="12">
        <v>10</v>
      </c>
      <c r="F62" s="11">
        <v>17</v>
      </c>
      <c r="G62" s="11">
        <v>17</v>
      </c>
      <c r="H62" s="11">
        <v>14</v>
      </c>
      <c r="I62" s="11">
        <v>14</v>
      </c>
      <c r="J62" s="13">
        <f t="shared" si="5"/>
        <v>62</v>
      </c>
      <c r="K62" s="14">
        <v>14</v>
      </c>
      <c r="L62" s="13">
        <f t="shared" si="6"/>
        <v>28</v>
      </c>
      <c r="M62" s="13">
        <f t="shared" si="7"/>
        <v>90</v>
      </c>
      <c r="N62" s="15">
        <f>#REF!/6</f>
        <v>15</v>
      </c>
      <c r="O62" s="42">
        <f t="shared" si="8"/>
        <v>1.875</v>
      </c>
    </row>
    <row r="63" spans="1:17" ht="24.95" customHeight="1">
      <c r="A63" s="8">
        <v>6</v>
      </c>
      <c r="B63" s="40" t="s">
        <v>31</v>
      </c>
      <c r="C63" s="8" t="s">
        <v>17</v>
      </c>
      <c r="D63" s="10" t="s">
        <v>18</v>
      </c>
      <c r="E63" s="11">
        <v>11</v>
      </c>
      <c r="F63" s="11">
        <v>12</v>
      </c>
      <c r="G63" s="11">
        <v>9</v>
      </c>
      <c r="H63" s="11">
        <v>10</v>
      </c>
      <c r="I63" s="12">
        <v>5</v>
      </c>
      <c r="J63" s="13">
        <f t="shared" si="5"/>
        <v>42</v>
      </c>
      <c r="K63" s="14">
        <v>12</v>
      </c>
      <c r="L63" s="13">
        <f t="shared" si="6"/>
        <v>24</v>
      </c>
      <c r="M63" s="13">
        <f t="shared" si="7"/>
        <v>66</v>
      </c>
      <c r="N63" s="15">
        <f>#REF!/6</f>
        <v>11</v>
      </c>
      <c r="O63" s="42">
        <f t="shared" si="8"/>
        <v>1.375</v>
      </c>
    </row>
    <row r="64" spans="1:17" ht="27" customHeight="1">
      <c r="A64" s="51"/>
      <c r="B64" s="28"/>
      <c r="C64" s="28"/>
      <c r="D64" s="28"/>
      <c r="E64" s="52"/>
      <c r="F64" s="52"/>
      <c r="G64" s="53"/>
      <c r="H64" s="52"/>
      <c r="I64" s="54"/>
      <c r="J64" s="55"/>
      <c r="K64" s="52"/>
      <c r="L64" s="55"/>
      <c r="M64" s="55"/>
      <c r="N64" s="56"/>
      <c r="O64" s="57"/>
    </row>
    <row r="65" spans="1:18" ht="24.95" customHeight="1">
      <c r="A65" s="244" t="s">
        <v>56</v>
      </c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6"/>
    </row>
    <row r="66" spans="1:18" ht="30">
      <c r="A66" s="43" t="s">
        <v>1</v>
      </c>
      <c r="B66" s="70" t="s">
        <v>2</v>
      </c>
      <c r="C66" s="62" t="s">
        <v>3</v>
      </c>
      <c r="D66" s="62" t="s">
        <v>4</v>
      </c>
      <c r="E66" s="63" t="s">
        <v>5</v>
      </c>
      <c r="F66" s="63" t="s">
        <v>6</v>
      </c>
      <c r="G66" s="63" t="s">
        <v>7</v>
      </c>
      <c r="H66" s="63" t="s">
        <v>8</v>
      </c>
      <c r="I66" s="63" t="s">
        <v>9</v>
      </c>
      <c r="J66" s="64" t="s">
        <v>10</v>
      </c>
      <c r="K66" s="65" t="s">
        <v>11</v>
      </c>
      <c r="L66" s="65" t="s">
        <v>12</v>
      </c>
      <c r="M66" s="65" t="s">
        <v>13</v>
      </c>
      <c r="N66" s="66" t="s">
        <v>14</v>
      </c>
      <c r="O66" s="67" t="s">
        <v>15</v>
      </c>
    </row>
    <row r="67" spans="1:18" ht="24.95" customHeight="1">
      <c r="A67" s="18">
        <v>1</v>
      </c>
      <c r="B67" s="9" t="s">
        <v>25</v>
      </c>
      <c r="C67" s="8" t="s">
        <v>17</v>
      </c>
      <c r="D67" s="10" t="s">
        <v>57</v>
      </c>
      <c r="E67" s="11">
        <v>290</v>
      </c>
      <c r="F67" s="12">
        <v>284</v>
      </c>
      <c r="G67" s="11">
        <v>295</v>
      </c>
      <c r="H67" s="11">
        <v>287</v>
      </c>
      <c r="I67" s="11">
        <v>290</v>
      </c>
      <c r="J67" s="13">
        <f t="shared" ref="J67:J73" si="9">(SUM(E67:I67)-MIN(E67:I67))</f>
        <v>1162</v>
      </c>
      <c r="K67" s="14">
        <v>285</v>
      </c>
      <c r="L67" s="13">
        <f t="shared" ref="L67:L73" si="10">K67*2</f>
        <v>570</v>
      </c>
      <c r="M67" s="13">
        <f t="shared" ref="M67:M73" si="11">J67+L67</f>
        <v>1732</v>
      </c>
      <c r="N67" s="15">
        <f>#REF!/6</f>
        <v>288.66666666666669</v>
      </c>
      <c r="O67" s="42">
        <f t="shared" ref="O67:O73" si="12">N67/3</f>
        <v>96.222222222222229</v>
      </c>
    </row>
    <row r="68" spans="1:18" s="69" customFormat="1" ht="24.95" customHeight="1">
      <c r="A68" s="18">
        <v>2</v>
      </c>
      <c r="B68" s="9" t="s">
        <v>96</v>
      </c>
      <c r="C68" s="8" t="s">
        <v>52</v>
      </c>
      <c r="D68" s="10" t="s">
        <v>57</v>
      </c>
      <c r="E68" s="11">
        <v>280</v>
      </c>
      <c r="F68" s="12">
        <v>277</v>
      </c>
      <c r="G68" s="11">
        <v>283</v>
      </c>
      <c r="H68" s="11">
        <v>283</v>
      </c>
      <c r="I68" s="11">
        <v>288</v>
      </c>
      <c r="J68" s="13">
        <f t="shared" si="9"/>
        <v>1134</v>
      </c>
      <c r="K68" s="14">
        <v>282</v>
      </c>
      <c r="L68" s="13">
        <f t="shared" si="10"/>
        <v>564</v>
      </c>
      <c r="M68" s="13">
        <f t="shared" si="11"/>
        <v>1698</v>
      </c>
      <c r="N68" s="15">
        <f>#REF!/6</f>
        <v>283</v>
      </c>
      <c r="O68" s="42">
        <f t="shared" si="12"/>
        <v>94.333333333333329</v>
      </c>
      <c r="P68" s="68"/>
      <c r="Q68" s="51"/>
      <c r="R68" s="71"/>
    </row>
    <row r="69" spans="1:18" s="51" customFormat="1" ht="24.95" customHeight="1">
      <c r="A69" s="18">
        <v>3</v>
      </c>
      <c r="B69" s="9" t="s">
        <v>60</v>
      </c>
      <c r="C69" s="8" t="s">
        <v>24</v>
      </c>
      <c r="D69" s="10" t="s">
        <v>57</v>
      </c>
      <c r="E69" s="12">
        <v>278</v>
      </c>
      <c r="F69" s="11">
        <v>285</v>
      </c>
      <c r="G69" s="11">
        <v>291</v>
      </c>
      <c r="H69" s="11">
        <v>289</v>
      </c>
      <c r="I69" s="11">
        <v>282</v>
      </c>
      <c r="J69" s="13">
        <f t="shared" si="9"/>
        <v>1147</v>
      </c>
      <c r="K69" s="14">
        <v>272</v>
      </c>
      <c r="L69" s="13">
        <f t="shared" si="10"/>
        <v>544</v>
      </c>
      <c r="M69" s="13">
        <f t="shared" si="11"/>
        <v>1691</v>
      </c>
      <c r="N69" s="15">
        <f>#REF!/6</f>
        <v>281.83333333333331</v>
      </c>
      <c r="O69" s="42">
        <f t="shared" si="12"/>
        <v>93.944444444444443</v>
      </c>
    </row>
    <row r="70" spans="1:18" ht="24.95" customHeight="1">
      <c r="A70" s="18">
        <v>4</v>
      </c>
      <c r="B70" s="9" t="s">
        <v>34</v>
      </c>
      <c r="C70" s="8" t="s">
        <v>24</v>
      </c>
      <c r="D70" s="10" t="s">
        <v>57</v>
      </c>
      <c r="E70" s="11">
        <v>265</v>
      </c>
      <c r="F70" s="11">
        <v>279</v>
      </c>
      <c r="G70" s="12">
        <v>261</v>
      </c>
      <c r="H70" s="11">
        <v>267</v>
      </c>
      <c r="I70" s="11">
        <v>268</v>
      </c>
      <c r="J70" s="13">
        <f t="shared" si="9"/>
        <v>1079</v>
      </c>
      <c r="K70" s="14">
        <v>270</v>
      </c>
      <c r="L70" s="13">
        <f t="shared" si="10"/>
        <v>540</v>
      </c>
      <c r="M70" s="13">
        <f t="shared" si="11"/>
        <v>1619</v>
      </c>
      <c r="N70" s="15">
        <f>#REF!/6</f>
        <v>269.83333333333331</v>
      </c>
      <c r="O70" s="42">
        <f t="shared" si="12"/>
        <v>89.944444444444443</v>
      </c>
    </row>
    <row r="71" spans="1:18" ht="24.95" customHeight="1">
      <c r="A71" s="18">
        <v>5</v>
      </c>
      <c r="B71" s="9" t="s">
        <v>59</v>
      </c>
      <c r="C71" s="8" t="s">
        <v>17</v>
      </c>
      <c r="D71" s="10" t="s">
        <v>57</v>
      </c>
      <c r="E71" s="11">
        <v>269</v>
      </c>
      <c r="F71" s="12">
        <v>267</v>
      </c>
      <c r="G71" s="11">
        <v>279</v>
      </c>
      <c r="H71" s="11">
        <v>276</v>
      </c>
      <c r="I71" s="11">
        <v>272</v>
      </c>
      <c r="J71" s="13">
        <f t="shared" si="9"/>
        <v>1096</v>
      </c>
      <c r="K71" s="14">
        <v>261</v>
      </c>
      <c r="L71" s="13">
        <f t="shared" si="10"/>
        <v>522</v>
      </c>
      <c r="M71" s="13">
        <f t="shared" si="11"/>
        <v>1618</v>
      </c>
      <c r="N71" s="15">
        <f>#REF!/6</f>
        <v>269.66666666666669</v>
      </c>
      <c r="O71" s="42">
        <f t="shared" si="12"/>
        <v>89.8888888888889</v>
      </c>
    </row>
    <row r="72" spans="1:18" ht="24.95" customHeight="1">
      <c r="A72" s="18">
        <v>6</v>
      </c>
      <c r="B72" s="23" t="s">
        <v>58</v>
      </c>
      <c r="C72" s="24" t="s">
        <v>17</v>
      </c>
      <c r="D72" s="25" t="s">
        <v>57</v>
      </c>
      <c r="E72" s="11">
        <v>262</v>
      </c>
      <c r="F72" s="11">
        <v>274</v>
      </c>
      <c r="G72" s="11">
        <v>267</v>
      </c>
      <c r="H72" s="12">
        <v>257</v>
      </c>
      <c r="I72" s="11">
        <v>263</v>
      </c>
      <c r="J72" s="13">
        <f t="shared" si="9"/>
        <v>1066</v>
      </c>
      <c r="K72" s="14">
        <v>275</v>
      </c>
      <c r="L72" s="13">
        <f t="shared" si="10"/>
        <v>550</v>
      </c>
      <c r="M72" s="13">
        <f t="shared" si="11"/>
        <v>1616</v>
      </c>
      <c r="N72" s="15">
        <f>#REF!/6</f>
        <v>269.33333333333331</v>
      </c>
      <c r="O72" s="42">
        <f t="shared" si="12"/>
        <v>89.777777777777771</v>
      </c>
    </row>
    <row r="73" spans="1:18" ht="24.95" customHeight="1">
      <c r="A73" s="18">
        <v>7</v>
      </c>
      <c r="B73" s="23" t="s">
        <v>61</v>
      </c>
      <c r="C73" s="24" t="s">
        <v>24</v>
      </c>
      <c r="D73" s="25" t="s">
        <v>57</v>
      </c>
      <c r="E73" s="11">
        <v>270</v>
      </c>
      <c r="F73" s="11">
        <v>263</v>
      </c>
      <c r="G73" s="26">
        <v>263</v>
      </c>
      <c r="H73" s="26">
        <v>261</v>
      </c>
      <c r="I73" s="72">
        <v>254</v>
      </c>
      <c r="J73" s="13">
        <f t="shared" si="9"/>
        <v>1057</v>
      </c>
      <c r="K73" s="73">
        <v>220</v>
      </c>
      <c r="L73" s="27">
        <f t="shared" si="10"/>
        <v>440</v>
      </c>
      <c r="M73" s="27">
        <f t="shared" si="11"/>
        <v>1497</v>
      </c>
      <c r="N73" s="15">
        <f>#REF!/6</f>
        <v>249.5</v>
      </c>
      <c r="O73" s="42">
        <f t="shared" si="12"/>
        <v>83.166666666666671</v>
      </c>
    </row>
    <row r="74" spans="1:18" ht="24.95" customHeight="1"/>
    <row r="75" spans="1:18" ht="26.25">
      <c r="A75" s="244" t="s">
        <v>62</v>
      </c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8"/>
    </row>
    <row r="76" spans="1:18" ht="24.95" customHeight="1">
      <c r="A76" s="2" t="s">
        <v>1</v>
      </c>
      <c r="B76" s="3" t="s">
        <v>2</v>
      </c>
      <c r="C76" s="4" t="s">
        <v>3</v>
      </c>
      <c r="D76" s="4" t="s">
        <v>4</v>
      </c>
      <c r="E76" s="5" t="s">
        <v>81</v>
      </c>
      <c r="F76" s="5" t="s">
        <v>82</v>
      </c>
      <c r="G76" s="5" t="s">
        <v>83</v>
      </c>
      <c r="H76" s="5" t="s">
        <v>84</v>
      </c>
      <c r="I76" s="5" t="s">
        <v>85</v>
      </c>
      <c r="J76" s="6" t="s">
        <v>10</v>
      </c>
      <c r="K76" s="7" t="s">
        <v>86</v>
      </c>
      <c r="L76" s="7" t="s">
        <v>12</v>
      </c>
      <c r="M76" s="7" t="s">
        <v>13</v>
      </c>
      <c r="N76" s="4" t="s">
        <v>14</v>
      </c>
      <c r="O76" s="38" t="s">
        <v>15</v>
      </c>
    </row>
    <row r="77" spans="1:18" ht="24.95" customHeight="1">
      <c r="A77" s="39">
        <v>1</v>
      </c>
      <c r="B77" s="40" t="s">
        <v>64</v>
      </c>
      <c r="C77" s="8" t="s">
        <v>17</v>
      </c>
      <c r="D77" s="10" t="s">
        <v>63</v>
      </c>
      <c r="E77" s="12">
        <v>273</v>
      </c>
      <c r="F77" s="11">
        <v>284</v>
      </c>
      <c r="G77" s="11">
        <v>283</v>
      </c>
      <c r="H77" s="11">
        <v>285</v>
      </c>
      <c r="I77" s="11">
        <v>278</v>
      </c>
      <c r="J77" s="13">
        <f>(SUM(E77:I77)-MIN(E77:I77))</f>
        <v>1130</v>
      </c>
      <c r="K77" s="14">
        <v>286</v>
      </c>
      <c r="L77" s="13">
        <f>K77*2</f>
        <v>572</v>
      </c>
      <c r="M77" s="13">
        <f>J77+L77</f>
        <v>1702</v>
      </c>
      <c r="N77" s="15">
        <f>#REF!/6</f>
        <v>283.66666666666669</v>
      </c>
      <c r="O77" s="42">
        <f>N77/3</f>
        <v>94.555555555555557</v>
      </c>
    </row>
    <row r="78" spans="1:18" ht="24.95" customHeight="1">
      <c r="A78" s="39">
        <v>2</v>
      </c>
      <c r="B78" s="40" t="s">
        <v>65</v>
      </c>
      <c r="C78" s="8" t="s">
        <v>33</v>
      </c>
      <c r="D78" s="10" t="s">
        <v>63</v>
      </c>
      <c r="E78" s="11">
        <v>263</v>
      </c>
      <c r="F78" s="11">
        <v>271</v>
      </c>
      <c r="G78" s="11">
        <v>272</v>
      </c>
      <c r="H78" s="12">
        <v>261</v>
      </c>
      <c r="I78" s="11">
        <v>273</v>
      </c>
      <c r="J78" s="13">
        <f>(SUM(E78:I78)-MIN(E78:I78))</f>
        <v>1079</v>
      </c>
      <c r="K78" s="14">
        <v>273</v>
      </c>
      <c r="L78" s="13">
        <f>K78*2</f>
        <v>546</v>
      </c>
      <c r="M78" s="13">
        <f>J78+L78</f>
        <v>1625</v>
      </c>
      <c r="N78" s="15">
        <f>#REF!/6</f>
        <v>270.83333333333331</v>
      </c>
      <c r="O78" s="42">
        <f>N78/3</f>
        <v>90.277777777777771</v>
      </c>
    </row>
    <row r="79" spans="1:18" ht="24.95" customHeight="1">
      <c r="A79" s="39">
        <v>3</v>
      </c>
      <c r="B79" s="75" t="s">
        <v>41</v>
      </c>
      <c r="C79" s="24" t="s">
        <v>24</v>
      </c>
      <c r="D79" s="25" t="s">
        <v>63</v>
      </c>
      <c r="E79" s="12">
        <v>263</v>
      </c>
      <c r="F79" s="11">
        <v>278</v>
      </c>
      <c r="G79" s="26">
        <v>268</v>
      </c>
      <c r="H79" s="26">
        <v>278</v>
      </c>
      <c r="I79" s="26">
        <v>285</v>
      </c>
      <c r="J79" s="13">
        <f>(SUM(E79:I79)-MIN(E79:I79))</f>
        <v>1109</v>
      </c>
      <c r="K79" s="73">
        <v>255</v>
      </c>
      <c r="L79" s="27">
        <f>K79*2</f>
        <v>510</v>
      </c>
      <c r="M79" s="27">
        <f>J79+L79</f>
        <v>1619</v>
      </c>
      <c r="N79" s="15">
        <f>#REF!/6</f>
        <v>269.83333333333331</v>
      </c>
      <c r="O79" s="74">
        <f>N79/3</f>
        <v>89.944444444444443</v>
      </c>
    </row>
    <row r="80" spans="1:18" ht="24.95" customHeight="1">
      <c r="A80" s="68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</row>
    <row r="81" spans="1:15" ht="26.25" customHeight="1">
      <c r="A81" s="244" t="s">
        <v>66</v>
      </c>
      <c r="B81" s="245"/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6"/>
    </row>
    <row r="82" spans="1:15" ht="30">
      <c r="A82" s="76" t="s">
        <v>1</v>
      </c>
      <c r="B82" s="70" t="s">
        <v>2</v>
      </c>
      <c r="C82" s="62" t="s">
        <v>3</v>
      </c>
      <c r="D82" s="62" t="s">
        <v>4</v>
      </c>
      <c r="E82" s="63" t="s">
        <v>5</v>
      </c>
      <c r="F82" s="63" t="s">
        <v>6</v>
      </c>
      <c r="G82" s="63" t="s">
        <v>7</v>
      </c>
      <c r="H82" s="63" t="s">
        <v>8</v>
      </c>
      <c r="I82" s="63" t="s">
        <v>9</v>
      </c>
      <c r="J82" s="64" t="s">
        <v>10</v>
      </c>
      <c r="K82" s="65" t="s">
        <v>11</v>
      </c>
      <c r="L82" s="65" t="s">
        <v>12</v>
      </c>
      <c r="M82" s="65" t="s">
        <v>13</v>
      </c>
      <c r="N82" s="66" t="s">
        <v>14</v>
      </c>
      <c r="O82" s="67" t="s">
        <v>15</v>
      </c>
    </row>
    <row r="83" spans="1:15" ht="24.95" customHeight="1">
      <c r="A83" s="18">
        <v>1</v>
      </c>
      <c r="B83" s="77" t="s">
        <v>67</v>
      </c>
      <c r="C83" s="8" t="s">
        <v>33</v>
      </c>
      <c r="D83" s="10" t="s">
        <v>57</v>
      </c>
      <c r="E83" s="12">
        <v>290</v>
      </c>
      <c r="F83" s="11">
        <v>291</v>
      </c>
      <c r="G83" s="11">
        <v>299</v>
      </c>
      <c r="H83" s="11">
        <v>297</v>
      </c>
      <c r="I83" s="11">
        <v>296</v>
      </c>
      <c r="J83" s="13">
        <f>(SUM(E83:I83)-MIN(E83:I83))</f>
        <v>1183</v>
      </c>
      <c r="K83" s="228">
        <v>307.3</v>
      </c>
      <c r="L83" s="227">
        <f>K83*2</f>
        <v>614.6</v>
      </c>
      <c r="M83" s="227">
        <f>J83+L83</f>
        <v>1797.6</v>
      </c>
      <c r="N83" s="15">
        <f>#REF!/6</f>
        <v>299.59999999999997</v>
      </c>
      <c r="O83" s="42">
        <f>N83/3</f>
        <v>99.86666666666666</v>
      </c>
    </row>
    <row r="84" spans="1:15" ht="24.95" customHeight="1">
      <c r="A84" s="18">
        <v>2</v>
      </c>
      <c r="B84" s="40" t="s">
        <v>54</v>
      </c>
      <c r="C84" s="8" t="s">
        <v>17</v>
      </c>
      <c r="D84" s="10" t="s">
        <v>57</v>
      </c>
      <c r="E84" s="12">
        <v>286</v>
      </c>
      <c r="F84" s="11">
        <v>289</v>
      </c>
      <c r="G84" s="11">
        <v>293</v>
      </c>
      <c r="H84" s="11">
        <v>291</v>
      </c>
      <c r="I84" s="11">
        <v>287</v>
      </c>
      <c r="J84" s="13">
        <f>(SUM(E84:I84)-MIN(E84:I84))</f>
        <v>1160</v>
      </c>
      <c r="K84" s="228">
        <v>294.89999999999998</v>
      </c>
      <c r="L84" s="227">
        <f>K84*2</f>
        <v>589.79999999999995</v>
      </c>
      <c r="M84" s="227">
        <f>J84+L84</f>
        <v>1749.8</v>
      </c>
      <c r="N84" s="15">
        <f>#REF!/6</f>
        <v>291.63333333333333</v>
      </c>
      <c r="O84" s="42">
        <f>N84/3</f>
        <v>97.211111111111109</v>
      </c>
    </row>
    <row r="85" spans="1:15" ht="24.95" customHeight="1">
      <c r="A85" s="18">
        <v>3</v>
      </c>
      <c r="B85" s="40" t="s">
        <v>58</v>
      </c>
      <c r="C85" s="8" t="s">
        <v>17</v>
      </c>
      <c r="D85" s="10" t="s">
        <v>57</v>
      </c>
      <c r="E85" s="11">
        <v>284</v>
      </c>
      <c r="F85" s="11">
        <v>282</v>
      </c>
      <c r="G85" s="12">
        <v>269</v>
      </c>
      <c r="H85" s="11">
        <v>286</v>
      </c>
      <c r="I85" s="11">
        <v>275</v>
      </c>
      <c r="J85" s="13">
        <f>(SUM(E85:I85)-MIN(E85:I85))</f>
        <v>1127</v>
      </c>
      <c r="K85" s="228">
        <v>298.8</v>
      </c>
      <c r="L85" s="227">
        <f>K85*2</f>
        <v>597.6</v>
      </c>
      <c r="M85" s="227">
        <f>J85+L85</f>
        <v>1724.6</v>
      </c>
      <c r="N85" s="15">
        <f>#REF!/6</f>
        <v>287.43333333333334</v>
      </c>
      <c r="O85" s="42">
        <f>N85/3</f>
        <v>95.811111111111117</v>
      </c>
    </row>
    <row r="86" spans="1:15" ht="24.95" customHeight="1">
      <c r="A86" s="18">
        <v>4</v>
      </c>
      <c r="B86" s="40" t="s">
        <v>108</v>
      </c>
      <c r="C86" s="8" t="s">
        <v>52</v>
      </c>
      <c r="D86" s="10" t="s">
        <v>57</v>
      </c>
      <c r="E86" s="153">
        <v>274</v>
      </c>
      <c r="F86" s="11">
        <v>288</v>
      </c>
      <c r="G86" s="11">
        <v>286</v>
      </c>
      <c r="H86" s="11">
        <v>286</v>
      </c>
      <c r="I86" s="11">
        <v>283</v>
      </c>
      <c r="J86" s="13">
        <f>(SUM(E86:I86)-MIN(E86:I86))</f>
        <v>1143</v>
      </c>
      <c r="K86" s="228">
        <v>290.39999999999998</v>
      </c>
      <c r="L86" s="227">
        <f>K86*2</f>
        <v>580.79999999999995</v>
      </c>
      <c r="M86" s="227">
        <f>J86+L86</f>
        <v>1723.8</v>
      </c>
      <c r="N86" s="15">
        <f>#REF!/6</f>
        <v>287.3</v>
      </c>
      <c r="O86" s="42">
        <f>N86/3</f>
        <v>95.766666666666666</v>
      </c>
    </row>
    <row r="87" spans="1:15" s="79" customFormat="1" ht="24.95" customHeight="1">
      <c r="A87" s="68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</row>
    <row r="88" spans="1:15" s="79" customFormat="1" ht="24.95" customHeight="1">
      <c r="A88" s="244" t="s">
        <v>68</v>
      </c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8"/>
    </row>
    <row r="89" spans="1:15" s="79" customFormat="1" ht="30">
      <c r="A89" s="2" t="s">
        <v>1</v>
      </c>
      <c r="B89" s="3" t="s">
        <v>2</v>
      </c>
      <c r="C89" s="4" t="s">
        <v>3</v>
      </c>
      <c r="D89" s="4" t="s">
        <v>4</v>
      </c>
      <c r="E89" s="5" t="s">
        <v>81</v>
      </c>
      <c r="F89" s="5" t="s">
        <v>82</v>
      </c>
      <c r="G89" s="5" t="s">
        <v>83</v>
      </c>
      <c r="H89" s="5" t="s">
        <v>84</v>
      </c>
      <c r="I89" s="5" t="s">
        <v>85</v>
      </c>
      <c r="J89" s="6" t="s">
        <v>10</v>
      </c>
      <c r="K89" s="7" t="s">
        <v>86</v>
      </c>
      <c r="L89" s="7" t="s">
        <v>12</v>
      </c>
      <c r="M89" s="7" t="s">
        <v>13</v>
      </c>
      <c r="N89" s="4" t="s">
        <v>14</v>
      </c>
      <c r="O89" s="38" t="s">
        <v>15</v>
      </c>
    </row>
    <row r="90" spans="1:15" s="79" customFormat="1" ht="24.95" customHeight="1">
      <c r="A90" s="39">
        <v>1</v>
      </c>
      <c r="B90" s="81" t="s">
        <v>71</v>
      </c>
      <c r="C90" s="82" t="s">
        <v>33</v>
      </c>
      <c r="D90" s="83" t="s">
        <v>63</v>
      </c>
      <c r="E90" s="78">
        <v>294</v>
      </c>
      <c r="F90" s="78">
        <v>297</v>
      </c>
      <c r="G90" s="153">
        <v>288</v>
      </c>
      <c r="H90" s="78">
        <v>294</v>
      </c>
      <c r="I90" s="78">
        <v>296</v>
      </c>
      <c r="J90" s="158">
        <f>(SUM(E90:I90)-MIN(E90:I90))</f>
        <v>1181</v>
      </c>
      <c r="K90" s="229">
        <v>306</v>
      </c>
      <c r="L90" s="233">
        <f>K90*2</f>
        <v>612</v>
      </c>
      <c r="M90" s="233">
        <f>J90+L90</f>
        <v>1793</v>
      </c>
      <c r="N90" s="84">
        <f>#REF!/6</f>
        <v>298.83333333333331</v>
      </c>
      <c r="O90" s="85">
        <f>N90/3</f>
        <v>99.6111111111111</v>
      </c>
    </row>
    <row r="91" spans="1:15" ht="24.95" customHeight="1">
      <c r="A91" s="18">
        <v>2</v>
      </c>
      <c r="B91" s="40" t="s">
        <v>44</v>
      </c>
      <c r="C91" s="8" t="s">
        <v>17</v>
      </c>
      <c r="D91" s="10" t="s">
        <v>63</v>
      </c>
      <c r="E91" s="11">
        <v>290</v>
      </c>
      <c r="F91" s="12">
        <v>283</v>
      </c>
      <c r="G91" s="11">
        <v>291</v>
      </c>
      <c r="H91" s="11">
        <v>293</v>
      </c>
      <c r="I91" s="11">
        <v>296</v>
      </c>
      <c r="J91" s="173">
        <f>(SUM(E91:I91)-MIN(E91:I91))</f>
        <v>1170</v>
      </c>
      <c r="K91" s="226">
        <v>290.2</v>
      </c>
      <c r="L91" s="227">
        <f>K91*2</f>
        <v>580.4</v>
      </c>
      <c r="M91" s="227">
        <f>J91+L91</f>
        <v>1750.4</v>
      </c>
      <c r="N91" s="15">
        <f>#REF!/6</f>
        <v>291.73333333333335</v>
      </c>
      <c r="O91" s="42">
        <f>N91/3</f>
        <v>97.244444444444454</v>
      </c>
    </row>
    <row r="92" spans="1:15" ht="24.95" customHeight="1">
      <c r="A92" s="86">
        <v>3</v>
      </c>
      <c r="B92" s="189" t="s">
        <v>69</v>
      </c>
      <c r="C92" s="190" t="s">
        <v>17</v>
      </c>
      <c r="D92" s="191" t="s">
        <v>63</v>
      </c>
      <c r="E92" s="78">
        <v>287</v>
      </c>
      <c r="F92" s="78">
        <v>288</v>
      </c>
      <c r="G92" s="192">
        <v>285</v>
      </c>
      <c r="H92" s="193">
        <v>291</v>
      </c>
      <c r="I92" s="193">
        <v>292</v>
      </c>
      <c r="J92" s="158">
        <f>(SUM(E92:I92)-MIN(E92:I92))</f>
        <v>1158</v>
      </c>
      <c r="K92" s="230">
        <v>295.60000000000002</v>
      </c>
      <c r="L92" s="234">
        <f>K92*2</f>
        <v>591.20000000000005</v>
      </c>
      <c r="M92" s="234">
        <f>J92+L92</f>
        <v>1749.2</v>
      </c>
      <c r="N92" s="84">
        <f>#REF!/6</f>
        <v>291.53333333333336</v>
      </c>
      <c r="O92" s="194">
        <f>N92/3</f>
        <v>97.177777777777791</v>
      </c>
    </row>
    <row r="93" spans="1:15" ht="24.95" customHeight="1">
      <c r="A93" s="39">
        <v>4</v>
      </c>
      <c r="B93" s="94" t="s">
        <v>70</v>
      </c>
      <c r="C93" s="95" t="s">
        <v>33</v>
      </c>
      <c r="D93" s="96" t="s">
        <v>63</v>
      </c>
      <c r="E93" s="20">
        <v>284</v>
      </c>
      <c r="F93" s="20">
        <v>293</v>
      </c>
      <c r="G93" s="154">
        <v>283</v>
      </c>
      <c r="H93" s="97">
        <v>286</v>
      </c>
      <c r="I93" s="97">
        <v>284</v>
      </c>
      <c r="J93" s="173">
        <f>(SUM(E93:I93)-MIN(E93:I93))</f>
        <v>1147</v>
      </c>
      <c r="K93" s="231">
        <v>289.39999999999998</v>
      </c>
      <c r="L93" s="235">
        <f>K93*2</f>
        <v>578.79999999999995</v>
      </c>
      <c r="M93" s="235">
        <f>J93+L93</f>
        <v>1725.8</v>
      </c>
      <c r="N93" s="15">
        <f>#REF!/6</f>
        <v>287.63333333333333</v>
      </c>
      <c r="O93" s="98">
        <f>N93/3</f>
        <v>95.87777777777778</v>
      </c>
    </row>
    <row r="94" spans="1:15" ht="24.95" customHeight="1">
      <c r="A94" s="39">
        <v>5</v>
      </c>
      <c r="B94" s="87" t="s">
        <v>72</v>
      </c>
      <c r="C94" s="88" t="s">
        <v>52</v>
      </c>
      <c r="D94" s="89" t="s">
        <v>63</v>
      </c>
      <c r="E94" s="78">
        <v>278</v>
      </c>
      <c r="F94" s="78">
        <v>270</v>
      </c>
      <c r="G94" s="159">
        <v>263</v>
      </c>
      <c r="H94" s="90">
        <v>274</v>
      </c>
      <c r="I94" s="90">
        <v>288</v>
      </c>
      <c r="J94" s="158">
        <f>(SUM(E94:I94)-MIN(E94:I94))</f>
        <v>1110</v>
      </c>
      <c r="K94" s="232">
        <v>298.7</v>
      </c>
      <c r="L94" s="236">
        <f>K94*2</f>
        <v>597.4</v>
      </c>
      <c r="M94" s="236">
        <f>J94+L94</f>
        <v>1707.4</v>
      </c>
      <c r="N94" s="84">
        <f>#REF!/6</f>
        <v>284.56666666666666</v>
      </c>
      <c r="O94" s="93">
        <f>N94/3</f>
        <v>94.855555555555554</v>
      </c>
    </row>
    <row r="95" spans="1:15" ht="27" customHeight="1">
      <c r="A95" s="99"/>
      <c r="B95" s="100"/>
      <c r="C95" s="101"/>
      <c r="D95" s="100"/>
      <c r="E95" s="102"/>
      <c r="F95" s="103"/>
      <c r="G95" s="103"/>
      <c r="H95" s="103"/>
      <c r="I95" s="103"/>
      <c r="J95" s="104"/>
      <c r="K95" s="103"/>
      <c r="L95" s="104"/>
      <c r="M95" s="104"/>
      <c r="N95" s="105"/>
      <c r="O95" s="106"/>
    </row>
    <row r="96" spans="1:15" ht="24.95" customHeight="1">
      <c r="A96" s="244" t="s">
        <v>73</v>
      </c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8"/>
    </row>
    <row r="97" spans="1:15" ht="30">
      <c r="A97" s="2" t="s">
        <v>1</v>
      </c>
      <c r="B97" s="3" t="s">
        <v>2</v>
      </c>
      <c r="C97" s="4" t="s">
        <v>3</v>
      </c>
      <c r="D97" s="4" t="s">
        <v>4</v>
      </c>
      <c r="E97" s="5" t="s">
        <v>81</v>
      </c>
      <c r="F97" s="5" t="s">
        <v>82</v>
      </c>
      <c r="G97" s="5" t="s">
        <v>83</v>
      </c>
      <c r="H97" s="5" t="s">
        <v>84</v>
      </c>
      <c r="I97" s="5" t="s">
        <v>85</v>
      </c>
      <c r="J97" s="6" t="s">
        <v>10</v>
      </c>
      <c r="K97" s="7" t="s">
        <v>86</v>
      </c>
      <c r="L97" s="7" t="s">
        <v>12</v>
      </c>
      <c r="M97" s="7" t="s">
        <v>13</v>
      </c>
      <c r="N97" s="4" t="s">
        <v>14</v>
      </c>
      <c r="O97" s="38" t="s">
        <v>15</v>
      </c>
    </row>
    <row r="98" spans="1:15" ht="24.95" customHeight="1">
      <c r="A98" s="18">
        <v>1</v>
      </c>
      <c r="B98" s="75" t="s">
        <v>74</v>
      </c>
      <c r="C98" s="24" t="s">
        <v>17</v>
      </c>
      <c r="D98" s="25" t="s">
        <v>43</v>
      </c>
      <c r="E98" s="171">
        <v>577</v>
      </c>
      <c r="F98" s="26">
        <v>590</v>
      </c>
      <c r="G98" s="26">
        <v>591</v>
      </c>
      <c r="H98" s="26">
        <v>591</v>
      </c>
      <c r="I98" s="26">
        <v>597</v>
      </c>
      <c r="J98" s="27">
        <f>(SUM(E98:I98)-MIN(E98:I98))</f>
        <v>2369</v>
      </c>
      <c r="K98" s="237">
        <v>575.1</v>
      </c>
      <c r="L98" s="238">
        <f>K98*2</f>
        <v>1150.2</v>
      </c>
      <c r="M98" s="238">
        <f>J98+L98</f>
        <v>3519.2</v>
      </c>
      <c r="N98" s="107">
        <f>#REF!/6</f>
        <v>394.83333333333331</v>
      </c>
      <c r="O98" s="74">
        <f>N98/6</f>
        <v>65.805555555555557</v>
      </c>
    </row>
    <row r="99" spans="1:15" ht="24.95" customHeight="1">
      <c r="A99" s="39"/>
      <c r="B99" s="32"/>
      <c r="C99" s="33"/>
      <c r="D99" s="116"/>
      <c r="E99" s="124"/>
      <c r="F99" s="117"/>
      <c r="G99" s="117"/>
      <c r="H99" s="117"/>
      <c r="I99" s="118"/>
      <c r="J99" s="119"/>
      <c r="K99" s="120"/>
      <c r="L99" s="119"/>
      <c r="M99" s="119"/>
      <c r="N99" s="121"/>
      <c r="O99" s="122"/>
    </row>
    <row r="100" spans="1:15" ht="26.25">
      <c r="A100" s="244" t="s">
        <v>99</v>
      </c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  <c r="O100" s="246"/>
    </row>
    <row r="101" spans="1:15" ht="30">
      <c r="A101" s="38" t="s">
        <v>1</v>
      </c>
      <c r="B101" s="3" t="s">
        <v>2</v>
      </c>
      <c r="C101" s="4" t="s">
        <v>3</v>
      </c>
      <c r="D101" s="4" t="s">
        <v>4</v>
      </c>
      <c r="E101" s="5" t="s">
        <v>81</v>
      </c>
      <c r="F101" s="5" t="s">
        <v>82</v>
      </c>
      <c r="G101" s="5" t="s">
        <v>83</v>
      </c>
      <c r="H101" s="5" t="s">
        <v>84</v>
      </c>
      <c r="I101" s="5" t="s">
        <v>85</v>
      </c>
      <c r="J101" s="6" t="s">
        <v>10</v>
      </c>
      <c r="K101" s="7" t="s">
        <v>86</v>
      </c>
      <c r="L101" s="7" t="s">
        <v>12</v>
      </c>
      <c r="M101" s="7" t="s">
        <v>13</v>
      </c>
      <c r="N101" s="4" t="s">
        <v>14</v>
      </c>
      <c r="O101" s="38" t="s">
        <v>15</v>
      </c>
    </row>
    <row r="102" spans="1:15" s="160" customFormat="1" ht="24.95" customHeight="1">
      <c r="A102" s="39">
        <v>1</v>
      </c>
      <c r="B102" s="87" t="s">
        <v>100</v>
      </c>
      <c r="C102" s="88" t="s">
        <v>52</v>
      </c>
      <c r="D102" s="89" t="s">
        <v>76</v>
      </c>
      <c r="E102" s="188">
        <v>171</v>
      </c>
      <c r="F102" s="90">
        <v>182</v>
      </c>
      <c r="G102" s="159">
        <v>166</v>
      </c>
      <c r="H102" s="90">
        <v>170</v>
      </c>
      <c r="I102" s="90">
        <v>167</v>
      </c>
      <c r="J102" s="161">
        <f>(SUM(E102:I102)-MIN(E102:I102))</f>
        <v>690</v>
      </c>
      <c r="K102" s="91">
        <v>195</v>
      </c>
      <c r="L102" s="92">
        <f>#REF!*2</f>
        <v>390</v>
      </c>
      <c r="M102" s="92">
        <v>353</v>
      </c>
      <c r="N102" s="199">
        <f>(#REF!+#REF!)/5</f>
        <v>177</v>
      </c>
      <c r="O102" s="93">
        <v>57.5</v>
      </c>
    </row>
    <row r="103" spans="1:15" ht="30" customHeight="1">
      <c r="A103" s="39"/>
      <c r="B103" s="166"/>
      <c r="C103" s="28"/>
      <c r="D103" s="28"/>
      <c r="E103" s="53"/>
      <c r="F103" s="52"/>
      <c r="G103" s="52"/>
      <c r="H103" s="52"/>
      <c r="I103" s="52"/>
      <c r="J103" s="55"/>
      <c r="K103" s="52"/>
      <c r="L103" s="55"/>
      <c r="M103" s="55"/>
      <c r="N103" s="56"/>
      <c r="O103" s="57"/>
    </row>
    <row r="104" spans="1:15" ht="26.25">
      <c r="A104" s="244" t="s">
        <v>75</v>
      </c>
      <c r="B104" s="245"/>
      <c r="C104" s="245"/>
      <c r="D104" s="245"/>
      <c r="E104" s="245"/>
      <c r="F104" s="245"/>
      <c r="G104" s="245"/>
      <c r="H104" s="245"/>
      <c r="I104" s="245"/>
      <c r="J104" s="245"/>
      <c r="K104" s="245"/>
      <c r="L104" s="245"/>
      <c r="M104" s="245"/>
      <c r="N104" s="245"/>
      <c r="O104" s="246"/>
    </row>
    <row r="105" spans="1:15" ht="30">
      <c r="A105" s="2" t="s">
        <v>1</v>
      </c>
      <c r="B105" s="3" t="s">
        <v>2</v>
      </c>
      <c r="C105" s="4" t="s">
        <v>3</v>
      </c>
      <c r="D105" s="4" t="s">
        <v>4</v>
      </c>
      <c r="E105" s="5" t="s">
        <v>81</v>
      </c>
      <c r="F105" s="5" t="s">
        <v>82</v>
      </c>
      <c r="G105" s="5" t="s">
        <v>83</v>
      </c>
      <c r="H105" s="5" t="s">
        <v>84</v>
      </c>
      <c r="I105" s="5" t="s">
        <v>85</v>
      </c>
      <c r="J105" s="6" t="s">
        <v>10</v>
      </c>
      <c r="K105" s="7" t="s">
        <v>86</v>
      </c>
      <c r="L105" s="7" t="s">
        <v>12</v>
      </c>
      <c r="M105" s="7" t="s">
        <v>13</v>
      </c>
      <c r="N105" s="4" t="s">
        <v>14</v>
      </c>
      <c r="O105" s="38" t="s">
        <v>15</v>
      </c>
    </row>
    <row r="106" spans="1:15" ht="24.95" customHeight="1">
      <c r="A106" s="39">
        <v>1</v>
      </c>
      <c r="B106" s="155" t="s">
        <v>95</v>
      </c>
      <c r="C106" s="18" t="s">
        <v>33</v>
      </c>
      <c r="D106" s="96" t="s">
        <v>76</v>
      </c>
      <c r="E106" s="20">
        <v>266</v>
      </c>
      <c r="F106" s="156">
        <v>256</v>
      </c>
      <c r="G106" s="20">
        <v>269</v>
      </c>
      <c r="H106" s="20">
        <v>271</v>
      </c>
      <c r="I106" s="20">
        <v>280</v>
      </c>
      <c r="J106" s="21">
        <f>(SUM(E106:I106)-MIN(E106:I106))</f>
        <v>1086</v>
      </c>
      <c r="K106" s="239">
        <v>285.10000000000002</v>
      </c>
      <c r="L106" s="240">
        <f>K106*2</f>
        <v>570.20000000000005</v>
      </c>
      <c r="M106" s="240">
        <f>J106+L106</f>
        <v>1656.2</v>
      </c>
      <c r="N106" s="80">
        <f>#REF!/6</f>
        <v>276.03333333333336</v>
      </c>
      <c r="O106" s="61">
        <f>N106/3</f>
        <v>92.01111111111112</v>
      </c>
    </row>
    <row r="107" spans="1:15" ht="24.95" customHeight="1">
      <c r="A107" s="39">
        <v>2</v>
      </c>
      <c r="B107" s="81" t="s">
        <v>78</v>
      </c>
      <c r="C107" s="82" t="s">
        <v>17</v>
      </c>
      <c r="D107" s="89" t="s">
        <v>77</v>
      </c>
      <c r="E107" s="78">
        <v>270</v>
      </c>
      <c r="F107" s="153">
        <v>0</v>
      </c>
      <c r="G107" s="78">
        <v>269</v>
      </c>
      <c r="H107" s="78">
        <v>265</v>
      </c>
      <c r="I107" s="78">
        <v>270</v>
      </c>
      <c r="J107" s="59">
        <f>(SUM(E107:I107)-MIN(E107:I107))</f>
        <v>1074</v>
      </c>
      <c r="K107" s="229">
        <v>279.3</v>
      </c>
      <c r="L107" s="233">
        <f>K107*2</f>
        <v>558.6</v>
      </c>
      <c r="M107" s="233">
        <f>J107+L107</f>
        <v>1632.6</v>
      </c>
      <c r="N107" s="84">
        <f>#REF!/6</f>
        <v>272.09999999999997</v>
      </c>
      <c r="O107" s="85">
        <f>N107/3</f>
        <v>90.699999999999989</v>
      </c>
    </row>
    <row r="108" spans="1:15" ht="24.95" customHeight="1">
      <c r="A108" s="39">
        <v>3</v>
      </c>
      <c r="B108" s="155" t="s">
        <v>79</v>
      </c>
      <c r="C108" s="18" t="s">
        <v>17</v>
      </c>
      <c r="D108" s="96" t="s">
        <v>77</v>
      </c>
      <c r="E108" s="156">
        <v>0</v>
      </c>
      <c r="F108" s="20">
        <v>259</v>
      </c>
      <c r="G108" s="20">
        <v>255</v>
      </c>
      <c r="H108" s="20">
        <v>235</v>
      </c>
      <c r="I108" s="20">
        <v>253</v>
      </c>
      <c r="J108" s="21">
        <f>(SUM(E108:I108)-MIN(E108:I108))</f>
        <v>1002</v>
      </c>
      <c r="K108" s="239">
        <v>250.8</v>
      </c>
      <c r="L108" s="240">
        <f>K108*2</f>
        <v>501.6</v>
      </c>
      <c r="M108" s="240">
        <f>J108+L108</f>
        <v>1503.6</v>
      </c>
      <c r="N108" s="80">
        <f>#REF!/6</f>
        <v>250.6</v>
      </c>
      <c r="O108" s="61">
        <f>N108/3</f>
        <v>83.533333333333331</v>
      </c>
    </row>
    <row r="109" spans="1:15">
      <c r="A109" s="31"/>
      <c r="B109" s="32"/>
      <c r="C109" s="33"/>
      <c r="D109" s="108"/>
      <c r="E109" s="102"/>
      <c r="F109" s="34"/>
      <c r="G109" s="34"/>
      <c r="H109" s="34"/>
      <c r="I109" s="34"/>
      <c r="J109" s="35"/>
      <c r="K109" s="34"/>
      <c r="L109" s="35"/>
      <c r="M109" s="35"/>
      <c r="N109" s="36"/>
      <c r="O109" s="37"/>
    </row>
  </sheetData>
  <mergeCells count="14">
    <mergeCell ref="A48:O48"/>
    <mergeCell ref="A1:O1"/>
    <mergeCell ref="A2:O2"/>
    <mergeCell ref="A25:O25"/>
    <mergeCell ref="A36:O36"/>
    <mergeCell ref="A43:O43"/>
    <mergeCell ref="A104:O104"/>
    <mergeCell ref="A56:O56"/>
    <mergeCell ref="A65:O65"/>
    <mergeCell ref="A75:O75"/>
    <mergeCell ref="A81:O81"/>
    <mergeCell ref="A88:O88"/>
    <mergeCell ref="A96:O96"/>
    <mergeCell ref="A100:O100"/>
  </mergeCells>
  <conditionalFormatting sqref="G4:I4 E4:F23">
    <cfRule type="expression" dxfId="218" priority="3">
      <formula>"MIN($E$4:$I$4)"</formula>
    </cfRule>
  </conditionalFormatting>
  <pageMargins left="0.7" right="0.7" top="0.75" bottom="0.75" header="0.3" footer="0.3"/>
  <pageSetup paperSize="9" scale="64" orientation="landscape" r:id="rId1"/>
  <rowBreaks count="3" manualBreakCount="3">
    <brk id="24" max="14" man="1"/>
    <brk id="47" max="14" man="1"/>
    <brk id="74" max="14" man="1"/>
  </rowBreaks>
  <colBreaks count="1" manualBreakCount="1">
    <brk id="15" max="1048575" man="1"/>
  </colBreaks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4"/>
  <sheetViews>
    <sheetView zoomScale="80" zoomScaleNormal="80" workbookViewId="0">
      <selection activeCell="R13" sqref="R13"/>
    </sheetView>
  </sheetViews>
  <sheetFormatPr baseColWidth="10" defaultColWidth="11.42578125" defaultRowHeight="15"/>
  <cols>
    <col min="1" max="1" width="4.42578125" bestFit="1" customWidth="1"/>
    <col min="2" max="2" width="20.5703125" bestFit="1" customWidth="1"/>
    <col min="3" max="3" width="20.85546875" bestFit="1" customWidth="1"/>
    <col min="4" max="4" width="6.140625" bestFit="1" customWidth="1"/>
    <col min="5" max="19" width="10.140625" customWidth="1"/>
    <col min="20" max="21" width="10.5703125" bestFit="1" customWidth="1"/>
  </cols>
  <sheetData>
    <row r="1" spans="1:36" ht="46.5">
      <c r="A1" s="269" t="s">
        <v>80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1"/>
      <c r="T1" s="271"/>
      <c r="U1" s="272"/>
    </row>
    <row r="2" spans="1:36" ht="26.25">
      <c r="A2" s="273" t="s">
        <v>87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5"/>
      <c r="T2" s="275"/>
      <c r="U2" s="276"/>
    </row>
    <row r="3" spans="1:36" s="109" customFormat="1" ht="24.95" customHeight="1">
      <c r="A3" s="277" t="s">
        <v>88</v>
      </c>
      <c r="B3" s="279" t="s">
        <v>2</v>
      </c>
      <c r="C3" s="279" t="s">
        <v>3</v>
      </c>
      <c r="D3" s="279" t="s">
        <v>4</v>
      </c>
      <c r="E3" s="281">
        <v>44440</v>
      </c>
      <c r="F3" s="282"/>
      <c r="G3" s="281">
        <v>44470</v>
      </c>
      <c r="H3" s="282"/>
      <c r="I3" s="281">
        <v>44501</v>
      </c>
      <c r="J3" s="282"/>
      <c r="K3" s="281">
        <v>44531</v>
      </c>
      <c r="L3" s="282"/>
      <c r="M3" s="281">
        <v>44562</v>
      </c>
      <c r="N3" s="282"/>
      <c r="O3" s="281" t="s">
        <v>89</v>
      </c>
      <c r="P3" s="282"/>
      <c r="Q3" s="283" t="s">
        <v>13</v>
      </c>
      <c r="R3" s="281" t="s">
        <v>14</v>
      </c>
      <c r="S3" s="282"/>
      <c r="T3" s="281" t="s">
        <v>90</v>
      </c>
      <c r="U3" s="284"/>
    </row>
    <row r="4" spans="1:36" s="109" customFormat="1" ht="24.95" customHeight="1" thickBot="1">
      <c r="A4" s="278"/>
      <c r="B4" s="280"/>
      <c r="C4" s="280"/>
      <c r="D4" s="280"/>
      <c r="E4" s="131" t="s">
        <v>91</v>
      </c>
      <c r="F4" s="131" t="s">
        <v>92</v>
      </c>
      <c r="G4" s="131" t="s">
        <v>91</v>
      </c>
      <c r="H4" s="131" t="s">
        <v>92</v>
      </c>
      <c r="I4" s="131" t="s">
        <v>91</v>
      </c>
      <c r="J4" s="131" t="s">
        <v>92</v>
      </c>
      <c r="K4" s="131" t="s">
        <v>91</v>
      </c>
      <c r="L4" s="131" t="s">
        <v>92</v>
      </c>
      <c r="M4" s="131" t="s">
        <v>91</v>
      </c>
      <c r="N4" s="131" t="s">
        <v>92</v>
      </c>
      <c r="O4" s="146" t="s">
        <v>91</v>
      </c>
      <c r="P4" s="146" t="s">
        <v>92</v>
      </c>
      <c r="Q4" s="280"/>
      <c r="R4" s="131" t="s">
        <v>91</v>
      </c>
      <c r="S4" s="131" t="s">
        <v>92</v>
      </c>
      <c r="T4" s="131" t="s">
        <v>91</v>
      </c>
      <c r="U4" s="147" t="s">
        <v>92</v>
      </c>
    </row>
    <row r="5" spans="1:36" ht="27" thickTop="1">
      <c r="A5" s="285">
        <v>1</v>
      </c>
      <c r="B5" s="136" t="s">
        <v>38</v>
      </c>
      <c r="C5" s="137" t="s">
        <v>22</v>
      </c>
      <c r="D5" s="138" t="s">
        <v>39</v>
      </c>
      <c r="E5" s="169">
        <v>274</v>
      </c>
      <c r="F5" s="287">
        <f>E5+E6</f>
        <v>545</v>
      </c>
      <c r="G5" s="139">
        <v>277</v>
      </c>
      <c r="H5" s="289">
        <f>G5+G6</f>
        <v>554</v>
      </c>
      <c r="I5" s="139">
        <v>276</v>
      </c>
      <c r="J5" s="289">
        <v>555</v>
      </c>
      <c r="K5" s="139">
        <v>280</v>
      </c>
      <c r="L5" s="289">
        <v>560</v>
      </c>
      <c r="M5" s="139">
        <v>281</v>
      </c>
      <c r="N5" s="289">
        <v>558</v>
      </c>
      <c r="O5" s="148">
        <f t="shared" ref="O5:O14" si="0">(SUM(E5,G5,I5,K5,M5)-MIN(E5,G5,I5,K5,M5))</f>
        <v>1114</v>
      </c>
      <c r="P5" s="297">
        <f t="shared" ref="P5" si="1">(SUM(F5,H5,J5,L5,N5)-MIN(F5,H5,J5,L5,N5))</f>
        <v>2227</v>
      </c>
      <c r="Q5" s="297">
        <f>P5</f>
        <v>2227</v>
      </c>
      <c r="R5" s="149">
        <v>278.5</v>
      </c>
      <c r="S5" s="299">
        <v>556.75</v>
      </c>
      <c r="T5" s="150">
        <v>92.83</v>
      </c>
      <c r="U5" s="301">
        <f t="shared" ref="U5" si="2">S5/6</f>
        <v>92.791666666666671</v>
      </c>
    </row>
    <row r="6" spans="1:36" ht="27" thickBot="1">
      <c r="A6" s="286"/>
      <c r="B6" s="140" t="s">
        <v>21</v>
      </c>
      <c r="C6" s="145" t="s">
        <v>22</v>
      </c>
      <c r="D6" s="141" t="s">
        <v>18</v>
      </c>
      <c r="E6" s="170">
        <v>271</v>
      </c>
      <c r="F6" s="288"/>
      <c r="G6" s="142">
        <v>277</v>
      </c>
      <c r="H6" s="290"/>
      <c r="I6" s="142">
        <v>279</v>
      </c>
      <c r="J6" s="290"/>
      <c r="K6" s="142">
        <v>280</v>
      </c>
      <c r="L6" s="290"/>
      <c r="M6" s="142">
        <v>277</v>
      </c>
      <c r="N6" s="290"/>
      <c r="O6" s="143">
        <f t="shared" si="0"/>
        <v>1113</v>
      </c>
      <c r="P6" s="298"/>
      <c r="Q6" s="298"/>
      <c r="R6" s="151">
        <v>278.25</v>
      </c>
      <c r="S6" s="300"/>
      <c r="T6" s="144">
        <v>92.75</v>
      </c>
      <c r="U6" s="302"/>
    </row>
    <row r="7" spans="1:36" s="110" customFormat="1" ht="27" thickTop="1">
      <c r="A7" s="285">
        <v>2</v>
      </c>
      <c r="B7" s="114" t="s">
        <v>94</v>
      </c>
      <c r="C7" s="134" t="s">
        <v>24</v>
      </c>
      <c r="D7" s="135" t="s">
        <v>39</v>
      </c>
      <c r="E7" s="133">
        <v>270</v>
      </c>
      <c r="F7" s="291">
        <f t="shared" ref="F7:F13" si="3">E7+E8</f>
        <v>540</v>
      </c>
      <c r="G7" s="197">
        <v>259</v>
      </c>
      <c r="H7" s="293">
        <f t="shared" ref="H7" si="4">G7+G8</f>
        <v>535</v>
      </c>
      <c r="I7" s="133">
        <v>261</v>
      </c>
      <c r="J7" s="293">
        <v>542</v>
      </c>
      <c r="K7" s="133">
        <v>263</v>
      </c>
      <c r="L7" s="295">
        <v>534</v>
      </c>
      <c r="M7" s="133">
        <v>269</v>
      </c>
      <c r="N7" s="293">
        <v>545</v>
      </c>
      <c r="O7" s="162">
        <v>1063</v>
      </c>
      <c r="P7" s="266">
        <v>2166</v>
      </c>
      <c r="Q7" s="266">
        <f t="shared" ref="Q7" si="5">P7</f>
        <v>2166</v>
      </c>
      <c r="R7" s="164">
        <v>265.75</v>
      </c>
      <c r="S7" s="305">
        <v>541.5</v>
      </c>
      <c r="T7" s="168">
        <f t="shared" ref="T7:T14" si="6">R7/3</f>
        <v>88.583333333333329</v>
      </c>
      <c r="U7" s="307">
        <f t="shared" ref="U7" si="7">S7/6</f>
        <v>90.25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110" customFormat="1" ht="27" thickBot="1">
      <c r="A8" s="286"/>
      <c r="B8" s="111" t="s">
        <v>23</v>
      </c>
      <c r="C8" s="112" t="s">
        <v>24</v>
      </c>
      <c r="D8" s="113" t="s">
        <v>18</v>
      </c>
      <c r="E8" s="198">
        <v>270</v>
      </c>
      <c r="F8" s="292"/>
      <c r="G8" s="132">
        <v>276</v>
      </c>
      <c r="H8" s="294"/>
      <c r="I8" s="132">
        <v>281</v>
      </c>
      <c r="J8" s="294"/>
      <c r="K8" s="132">
        <v>271</v>
      </c>
      <c r="L8" s="296"/>
      <c r="M8" s="132">
        <v>276</v>
      </c>
      <c r="N8" s="294"/>
      <c r="O8" s="163">
        <v>1103</v>
      </c>
      <c r="P8" s="267"/>
      <c r="Q8" s="267"/>
      <c r="R8" s="165">
        <v>275.75</v>
      </c>
      <c r="S8" s="306"/>
      <c r="T8" s="167">
        <f t="shared" si="6"/>
        <v>91.916666666666671</v>
      </c>
      <c r="U8" s="30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ht="27" thickTop="1">
      <c r="A9" s="303">
        <v>3</v>
      </c>
      <c r="B9" s="136" t="s">
        <v>40</v>
      </c>
      <c r="C9" s="137" t="s">
        <v>17</v>
      </c>
      <c r="D9" s="138" t="s">
        <v>39</v>
      </c>
      <c r="E9" s="169">
        <v>245</v>
      </c>
      <c r="F9" s="287">
        <f t="shared" si="3"/>
        <v>514</v>
      </c>
      <c r="G9" s="139">
        <v>257</v>
      </c>
      <c r="H9" s="289">
        <f t="shared" ref="H9" si="8">G9+G10</f>
        <v>537</v>
      </c>
      <c r="I9" s="139">
        <v>255</v>
      </c>
      <c r="J9" s="289">
        <v>526</v>
      </c>
      <c r="K9" s="139">
        <v>262</v>
      </c>
      <c r="L9" s="289">
        <v>536</v>
      </c>
      <c r="M9" s="139">
        <v>253</v>
      </c>
      <c r="N9" s="289">
        <v>524</v>
      </c>
      <c r="O9" s="148">
        <f t="shared" si="0"/>
        <v>1027</v>
      </c>
      <c r="P9" s="297">
        <f t="shared" ref="P9" si="9">(SUM(F9,H9,J9,L9,N9)-MIN(F9,H9,J9,L9,N9))</f>
        <v>2123</v>
      </c>
      <c r="Q9" s="297">
        <f t="shared" ref="Q9" si="10">P9</f>
        <v>2123</v>
      </c>
      <c r="R9" s="149">
        <v>256.75</v>
      </c>
      <c r="S9" s="299">
        <v>530.75</v>
      </c>
      <c r="T9" s="150">
        <f t="shared" si="6"/>
        <v>85.583333333333329</v>
      </c>
      <c r="U9" s="301">
        <f t="shared" ref="U9" si="11">S9/6</f>
        <v>88.458333333333329</v>
      </c>
    </row>
    <row r="10" spans="1:36" ht="27" thickBot="1">
      <c r="A10" s="304"/>
      <c r="B10" s="152" t="s">
        <v>19</v>
      </c>
      <c r="C10" s="145" t="s">
        <v>17</v>
      </c>
      <c r="D10" s="141" t="s">
        <v>18</v>
      </c>
      <c r="E10" s="170">
        <v>269</v>
      </c>
      <c r="F10" s="288"/>
      <c r="G10" s="142">
        <v>280</v>
      </c>
      <c r="H10" s="290"/>
      <c r="I10" s="142">
        <v>271</v>
      </c>
      <c r="J10" s="290"/>
      <c r="K10" s="142">
        <v>274</v>
      </c>
      <c r="L10" s="290"/>
      <c r="M10" s="142">
        <v>271</v>
      </c>
      <c r="N10" s="290"/>
      <c r="O10" s="143">
        <f t="shared" si="0"/>
        <v>1096</v>
      </c>
      <c r="P10" s="298"/>
      <c r="Q10" s="298"/>
      <c r="R10" s="186">
        <v>274</v>
      </c>
      <c r="S10" s="300"/>
      <c r="T10" s="187">
        <f t="shared" si="6"/>
        <v>91.333333333333329</v>
      </c>
      <c r="U10" s="302"/>
    </row>
    <row r="11" spans="1:36" ht="27" thickTop="1">
      <c r="A11" s="258">
        <v>5</v>
      </c>
      <c r="B11" s="114" t="s">
        <v>109</v>
      </c>
      <c r="C11" s="200" t="s">
        <v>24</v>
      </c>
      <c r="D11" s="201" t="s">
        <v>39</v>
      </c>
      <c r="E11" s="197">
        <v>0</v>
      </c>
      <c r="F11" s="256">
        <v>0</v>
      </c>
      <c r="G11" s="133">
        <v>243</v>
      </c>
      <c r="H11" s="260">
        <f>G11+G12</f>
        <v>472</v>
      </c>
      <c r="I11" s="133">
        <v>235</v>
      </c>
      <c r="J11" s="260">
        <v>486</v>
      </c>
      <c r="K11" s="133">
        <v>255</v>
      </c>
      <c r="L11" s="260">
        <v>502</v>
      </c>
      <c r="M11" s="133">
        <v>220</v>
      </c>
      <c r="N11" s="256">
        <v>464</v>
      </c>
      <c r="O11" s="204">
        <f t="shared" si="0"/>
        <v>953</v>
      </c>
      <c r="P11" s="262">
        <v>1924</v>
      </c>
      <c r="Q11" s="266">
        <f t="shared" ref="Q11" si="12">P11</f>
        <v>1924</v>
      </c>
      <c r="R11" s="164">
        <v>238.25</v>
      </c>
      <c r="S11" s="264">
        <v>481</v>
      </c>
      <c r="T11" s="168">
        <f t="shared" si="6"/>
        <v>79.416666666666671</v>
      </c>
      <c r="U11" s="254">
        <f t="shared" ref="U11" si="13">S11/6</f>
        <v>80.166666666666671</v>
      </c>
    </row>
    <row r="12" spans="1:36" ht="27" thickBot="1">
      <c r="A12" s="259"/>
      <c r="B12" s="205" t="s">
        <v>110</v>
      </c>
      <c r="C12" s="190" t="s">
        <v>24</v>
      </c>
      <c r="D12" s="206" t="s">
        <v>18</v>
      </c>
      <c r="E12" s="203">
        <v>0</v>
      </c>
      <c r="F12" s="257"/>
      <c r="G12" s="202">
        <v>229</v>
      </c>
      <c r="H12" s="261"/>
      <c r="I12" s="202">
        <v>251</v>
      </c>
      <c r="J12" s="268"/>
      <c r="K12" s="202">
        <v>247</v>
      </c>
      <c r="L12" s="268"/>
      <c r="M12" s="202">
        <v>244</v>
      </c>
      <c r="N12" s="268"/>
      <c r="O12" s="207">
        <f t="shared" si="0"/>
        <v>971</v>
      </c>
      <c r="P12" s="263"/>
      <c r="Q12" s="267"/>
      <c r="R12" s="177">
        <v>242.75</v>
      </c>
      <c r="S12" s="265"/>
      <c r="T12" s="178">
        <f t="shared" si="6"/>
        <v>80.916666666666671</v>
      </c>
      <c r="U12" s="255"/>
    </row>
    <row r="13" spans="1:36" s="110" customFormat="1" ht="27" thickTop="1">
      <c r="A13" s="285">
        <v>4</v>
      </c>
      <c r="B13" s="179" t="s">
        <v>41</v>
      </c>
      <c r="C13" s="180" t="s">
        <v>24</v>
      </c>
      <c r="D13" s="181" t="s">
        <v>39</v>
      </c>
      <c r="E13" s="182">
        <v>256</v>
      </c>
      <c r="F13" s="310">
        <f t="shared" si="3"/>
        <v>515</v>
      </c>
      <c r="G13" s="196">
        <v>255</v>
      </c>
      <c r="H13" s="310">
        <f t="shared" ref="H13" si="14">G13+G14</f>
        <v>515</v>
      </c>
      <c r="I13" s="182">
        <v>256</v>
      </c>
      <c r="J13" s="312">
        <v>505</v>
      </c>
      <c r="K13" s="182">
        <v>266</v>
      </c>
      <c r="L13" s="310">
        <v>518</v>
      </c>
      <c r="M13" s="182">
        <v>268</v>
      </c>
      <c r="N13" s="310">
        <v>531</v>
      </c>
      <c r="O13" s="185">
        <v>1045</v>
      </c>
      <c r="P13" s="314">
        <v>2079</v>
      </c>
      <c r="Q13" s="297">
        <f t="shared" ref="Q13" si="15">P13</f>
        <v>2079</v>
      </c>
      <c r="R13" s="183">
        <v>261.25</v>
      </c>
      <c r="S13" s="317">
        <v>519.75</v>
      </c>
      <c r="T13" s="184">
        <f t="shared" si="6"/>
        <v>87.083333333333329</v>
      </c>
      <c r="U13" s="319">
        <f t="shared" ref="U13" si="16">S13/6</f>
        <v>86.625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10" customFormat="1" ht="27" thickBot="1">
      <c r="A14" s="309"/>
      <c r="B14" s="208" t="s">
        <v>34</v>
      </c>
      <c r="C14" s="209" t="s">
        <v>24</v>
      </c>
      <c r="D14" s="210" t="s">
        <v>18</v>
      </c>
      <c r="E14" s="211">
        <v>259</v>
      </c>
      <c r="F14" s="311"/>
      <c r="G14" s="211">
        <v>260</v>
      </c>
      <c r="H14" s="311"/>
      <c r="I14" s="212">
        <v>249</v>
      </c>
      <c r="J14" s="313"/>
      <c r="K14" s="211">
        <v>252</v>
      </c>
      <c r="L14" s="311"/>
      <c r="M14" s="211">
        <v>263</v>
      </c>
      <c r="N14" s="311"/>
      <c r="O14" s="213">
        <f t="shared" si="0"/>
        <v>1034</v>
      </c>
      <c r="P14" s="315"/>
      <c r="Q14" s="316"/>
      <c r="R14" s="214">
        <v>258.5</v>
      </c>
      <c r="S14" s="318"/>
      <c r="T14" s="215">
        <f t="shared" si="6"/>
        <v>86.166666666666671</v>
      </c>
      <c r="U14" s="320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</sheetData>
  <mergeCells count="65">
    <mergeCell ref="N13:N14"/>
    <mergeCell ref="P13:P14"/>
    <mergeCell ref="Q13:Q14"/>
    <mergeCell ref="S13:S14"/>
    <mergeCell ref="U13:U14"/>
    <mergeCell ref="N9:N10"/>
    <mergeCell ref="P9:P10"/>
    <mergeCell ref="Q9:Q10"/>
    <mergeCell ref="S9:S10"/>
    <mergeCell ref="U9:U10"/>
    <mergeCell ref="A13:A14"/>
    <mergeCell ref="F13:F14"/>
    <mergeCell ref="H13:H14"/>
    <mergeCell ref="J13:J14"/>
    <mergeCell ref="L13:L14"/>
    <mergeCell ref="N7:N8"/>
    <mergeCell ref="P7:P8"/>
    <mergeCell ref="Q7:Q8"/>
    <mergeCell ref="S7:S8"/>
    <mergeCell ref="U7:U8"/>
    <mergeCell ref="A9:A10"/>
    <mergeCell ref="F9:F10"/>
    <mergeCell ref="H9:H10"/>
    <mergeCell ref="J9:J10"/>
    <mergeCell ref="L9:L10"/>
    <mergeCell ref="N5:N6"/>
    <mergeCell ref="P5:P6"/>
    <mergeCell ref="Q5:Q6"/>
    <mergeCell ref="S5:S6"/>
    <mergeCell ref="U5:U6"/>
    <mergeCell ref="A7:A8"/>
    <mergeCell ref="F7:F8"/>
    <mergeCell ref="H7:H8"/>
    <mergeCell ref="J7:J8"/>
    <mergeCell ref="L7:L8"/>
    <mergeCell ref="A5:A6"/>
    <mergeCell ref="F5:F6"/>
    <mergeCell ref="H5:H6"/>
    <mergeCell ref="J5:J6"/>
    <mergeCell ref="L5:L6"/>
    <mergeCell ref="A1:U1"/>
    <mergeCell ref="A2:U2"/>
    <mergeCell ref="A3:A4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Q3:Q4"/>
    <mergeCell ref="R3:S3"/>
    <mergeCell ref="T3:U3"/>
    <mergeCell ref="U11:U12"/>
    <mergeCell ref="F11:F12"/>
    <mergeCell ref="A11:A12"/>
    <mergeCell ref="H11:H12"/>
    <mergeCell ref="P11:P12"/>
    <mergeCell ref="S11:S12"/>
    <mergeCell ref="Q11:Q12"/>
    <mergeCell ref="N11:N12"/>
    <mergeCell ref="L11:L12"/>
    <mergeCell ref="J11:J12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O63"/>
  <sheetViews>
    <sheetView workbookViewId="0">
      <pane xSplit="10" topLeftCell="R1" activePane="topRight" state="frozen"/>
      <selection pane="topRight" activeCell="C4" sqref="C4"/>
    </sheetView>
  </sheetViews>
  <sheetFormatPr baseColWidth="10" defaultRowHeight="15"/>
  <cols>
    <col min="2" max="2" width="6.5703125" customWidth="1"/>
    <col min="3" max="3" width="35.140625" customWidth="1"/>
    <col min="4" max="4" width="11.7109375" customWidth="1"/>
    <col min="7" max="7" width="13" customWidth="1"/>
  </cols>
  <sheetData>
    <row r="2" spans="1:67" ht="31.5">
      <c r="A2" s="225" t="s">
        <v>205</v>
      </c>
      <c r="B2" s="225"/>
    </row>
    <row r="6" spans="1:67" s="1" customFormat="1">
      <c r="A6" s="323" t="s">
        <v>204</v>
      </c>
      <c r="B6" s="28"/>
      <c r="D6" s="321" t="s">
        <v>167</v>
      </c>
      <c r="E6" s="322"/>
      <c r="H6" s="321" t="s">
        <v>166</v>
      </c>
      <c r="I6" s="322"/>
      <c r="L6" s="321" t="s">
        <v>165</v>
      </c>
      <c r="M6" s="322"/>
      <c r="P6" s="321" t="s">
        <v>164</v>
      </c>
      <c r="Q6" s="322"/>
      <c r="T6" s="321" t="s">
        <v>163</v>
      </c>
      <c r="U6" s="322"/>
      <c r="X6" s="321" t="s">
        <v>162</v>
      </c>
      <c r="Y6" s="322"/>
      <c r="AB6" s="321" t="s">
        <v>161</v>
      </c>
      <c r="AC6" s="322"/>
      <c r="AF6" s="321" t="s">
        <v>160</v>
      </c>
      <c r="AG6" s="322"/>
      <c r="AJ6" s="321" t="s">
        <v>159</v>
      </c>
      <c r="AK6" s="322"/>
      <c r="AN6" s="321" t="s">
        <v>158</v>
      </c>
      <c r="AO6" s="322"/>
      <c r="AR6" s="321" t="s">
        <v>157</v>
      </c>
      <c r="AS6" s="322"/>
      <c r="AV6" s="321" t="s">
        <v>156</v>
      </c>
      <c r="AW6" s="322"/>
      <c r="AZ6" s="321" t="s">
        <v>155</v>
      </c>
      <c r="BA6" s="322"/>
      <c r="BD6" s="321" t="s">
        <v>154</v>
      </c>
      <c r="BE6" s="322"/>
      <c r="BH6" s="321" t="s">
        <v>153</v>
      </c>
      <c r="BI6" s="322"/>
      <c r="BL6" s="321" t="s">
        <v>152</v>
      </c>
      <c r="BM6" s="322"/>
    </row>
    <row r="7" spans="1:67" s="1" customFormat="1">
      <c r="A7" s="324"/>
      <c r="B7" s="223"/>
      <c r="D7" s="221" t="s">
        <v>120</v>
      </c>
      <c r="E7" s="221" t="s">
        <v>119</v>
      </c>
      <c r="F7" s="221" t="s">
        <v>150</v>
      </c>
      <c r="G7" s="221" t="s">
        <v>149</v>
      </c>
      <c r="H7" s="221" t="s">
        <v>120</v>
      </c>
      <c r="I7" s="221" t="s">
        <v>119</v>
      </c>
      <c r="J7" s="221" t="s">
        <v>148</v>
      </c>
      <c r="K7" s="221" t="s">
        <v>147</v>
      </c>
      <c r="L7" s="221" t="s">
        <v>120</v>
      </c>
      <c r="M7" s="221" t="s">
        <v>119</v>
      </c>
      <c r="N7" s="221" t="s">
        <v>146</v>
      </c>
      <c r="O7" s="221" t="s">
        <v>145</v>
      </c>
      <c r="P7" s="221" t="s">
        <v>120</v>
      </c>
      <c r="Q7" s="221" t="s">
        <v>119</v>
      </c>
      <c r="R7" s="221" t="s">
        <v>144</v>
      </c>
      <c r="S7" s="221" t="s">
        <v>143</v>
      </c>
      <c r="T7" s="221" t="s">
        <v>120</v>
      </c>
      <c r="U7" s="221" t="s">
        <v>119</v>
      </c>
      <c r="V7" s="221" t="s">
        <v>142</v>
      </c>
      <c r="W7" s="221" t="s">
        <v>141</v>
      </c>
      <c r="X7" s="221" t="s">
        <v>120</v>
      </c>
      <c r="Y7" s="221" t="s">
        <v>119</v>
      </c>
      <c r="Z7" s="221" t="s">
        <v>140</v>
      </c>
      <c r="AA7" s="221" t="s">
        <v>139</v>
      </c>
      <c r="AB7" s="221" t="s">
        <v>120</v>
      </c>
      <c r="AC7" s="221" t="s">
        <v>119</v>
      </c>
      <c r="AD7" s="221" t="s">
        <v>138</v>
      </c>
      <c r="AE7" s="221" t="s">
        <v>137</v>
      </c>
      <c r="AF7" s="221" t="s">
        <v>120</v>
      </c>
      <c r="AG7" s="221" t="s">
        <v>119</v>
      </c>
      <c r="AH7" s="221" t="s">
        <v>136</v>
      </c>
      <c r="AI7" s="221" t="s">
        <v>135</v>
      </c>
      <c r="AJ7" s="221" t="s">
        <v>120</v>
      </c>
      <c r="AK7" s="221" t="s">
        <v>119</v>
      </c>
      <c r="AL7" s="221" t="s">
        <v>134</v>
      </c>
      <c r="AM7" s="221" t="s">
        <v>133</v>
      </c>
      <c r="AN7" s="221" t="s">
        <v>120</v>
      </c>
      <c r="AO7" s="221" t="s">
        <v>119</v>
      </c>
      <c r="AP7" s="221" t="s">
        <v>132</v>
      </c>
      <c r="AQ7" s="221" t="s">
        <v>131</v>
      </c>
      <c r="AR7" s="221" t="s">
        <v>120</v>
      </c>
      <c r="AS7" s="221" t="s">
        <v>119</v>
      </c>
      <c r="AT7" s="221" t="s">
        <v>130</v>
      </c>
      <c r="AU7" s="221" t="s">
        <v>129</v>
      </c>
      <c r="AV7" s="221" t="s">
        <v>120</v>
      </c>
      <c r="AW7" s="221" t="s">
        <v>119</v>
      </c>
      <c r="AX7" s="221" t="s">
        <v>128</v>
      </c>
      <c r="AY7" s="221" t="s">
        <v>127</v>
      </c>
      <c r="AZ7" s="221" t="s">
        <v>120</v>
      </c>
      <c r="BA7" s="221" t="s">
        <v>119</v>
      </c>
      <c r="BB7" s="221" t="s">
        <v>126</v>
      </c>
      <c r="BC7" s="221" t="s">
        <v>125</v>
      </c>
      <c r="BD7" s="221" t="s">
        <v>120</v>
      </c>
      <c r="BE7" s="221" t="s">
        <v>119</v>
      </c>
      <c r="BF7" s="221" t="s">
        <v>124</v>
      </c>
      <c r="BG7" s="221" t="s">
        <v>123</v>
      </c>
      <c r="BH7" s="221" t="s">
        <v>120</v>
      </c>
      <c r="BI7" s="221" t="s">
        <v>119</v>
      </c>
      <c r="BJ7" s="221" t="s">
        <v>122</v>
      </c>
      <c r="BK7" s="221" t="s">
        <v>121</v>
      </c>
      <c r="BL7" s="221" t="s">
        <v>120</v>
      </c>
      <c r="BM7" s="221" t="s">
        <v>119</v>
      </c>
      <c r="BN7" s="221" t="s">
        <v>118</v>
      </c>
      <c r="BO7" s="221" t="s">
        <v>117</v>
      </c>
    </row>
    <row r="8" spans="1:67">
      <c r="A8" s="324"/>
      <c r="B8" s="220" t="s">
        <v>203</v>
      </c>
      <c r="C8" s="219" t="s">
        <v>201</v>
      </c>
      <c r="D8" s="218">
        <v>5.7</v>
      </c>
      <c r="E8" s="218">
        <v>8.6999999999999993</v>
      </c>
      <c r="F8" s="217">
        <f>SUM(D8,E8)</f>
        <v>14.399999999999999</v>
      </c>
      <c r="G8" s="217">
        <f>IF(F8=0,0,IF(F8&gt;F10,2,IF(F8&lt;F10,0,IF(F10=F10,1))))</f>
        <v>2</v>
      </c>
      <c r="H8" s="218">
        <v>6.9</v>
      </c>
      <c r="I8" s="218">
        <v>8.5</v>
      </c>
      <c r="J8" s="217">
        <f>SUM(H8,I8)</f>
        <v>15.4</v>
      </c>
      <c r="K8" s="217">
        <f>IF(J8=0,0,IF(J8&gt;J10,2,IF(J8&lt;J10,0,IF(J10=J10,1))))</f>
        <v>2</v>
      </c>
      <c r="L8" s="218">
        <v>9.8000000000000007</v>
      </c>
      <c r="M8" s="218">
        <v>9.9</v>
      </c>
      <c r="N8" s="217">
        <f>SUM(L8,M8)</f>
        <v>19.700000000000003</v>
      </c>
      <c r="O8" s="217">
        <f>IF(N8=0,0,IF(N8&gt;N10,2,IF(N8&lt;N10,0,IF(N10=N10,1))))</f>
        <v>2</v>
      </c>
      <c r="P8" s="218">
        <v>8.9</v>
      </c>
      <c r="Q8" s="218">
        <v>7.9</v>
      </c>
      <c r="R8" s="217">
        <f>SUM(P8,Q8)</f>
        <v>16.8</v>
      </c>
      <c r="S8" s="217">
        <f>IF(R8=0,0,IF(R8&gt;R10,2,IF(R8&lt;R10,0,IF(R10=R10,1))))</f>
        <v>2</v>
      </c>
      <c r="T8" s="218">
        <v>8.4</v>
      </c>
      <c r="U8" s="218">
        <v>7.5</v>
      </c>
      <c r="V8" s="217">
        <f>SUM(T8,U8)</f>
        <v>15.9</v>
      </c>
      <c r="W8" s="217">
        <f>IF(V8=0,0,IF(V8&gt;V10,2,IF(V8&lt;V10,0,IF(V10=V10,1))))</f>
        <v>0</v>
      </c>
      <c r="X8" s="218">
        <v>6.6</v>
      </c>
      <c r="Y8" s="218">
        <v>6.6</v>
      </c>
      <c r="Z8" s="217">
        <f>SUM(X8,Y8)</f>
        <v>13.2</v>
      </c>
      <c r="AA8" s="217">
        <f>IF(Z8=0,0,IF(Z8&gt;Z10,2,IF(Z8&lt;Z10,0,IF(Z10=Z10,1))))</f>
        <v>0</v>
      </c>
      <c r="AB8" s="218">
        <v>7.1</v>
      </c>
      <c r="AC8" s="218">
        <v>9.9</v>
      </c>
      <c r="AD8" s="217">
        <f>SUM(AB8,AC8)</f>
        <v>17</v>
      </c>
      <c r="AE8" s="217">
        <f>IF(AD8=0,0,IF(AD8&gt;AD10,2,IF(AD8&lt;AD10,0,IF(AD10=AD10,1))))</f>
        <v>0</v>
      </c>
      <c r="AF8" s="218">
        <v>10.1</v>
      </c>
      <c r="AG8" s="218">
        <v>6.6</v>
      </c>
      <c r="AH8" s="217">
        <f>SUM(AF8,AG8)</f>
        <v>16.7</v>
      </c>
      <c r="AI8" s="217">
        <f>IF(AH8=0,0,IF(AH8&gt;AH10,2,IF(AH8&lt;AH10,0,IF(AH10=AH10,1))))</f>
        <v>0</v>
      </c>
      <c r="AJ8" s="218">
        <v>9.4</v>
      </c>
      <c r="AK8" s="218">
        <v>8.4</v>
      </c>
      <c r="AL8" s="217">
        <f>SUM(AJ8,AK8)</f>
        <v>17.8</v>
      </c>
      <c r="AM8" s="217">
        <f>IF(AL8=0,0,IF(AL8&gt;AL10,2,IF(AL8&lt;AL10,0,IF(AL10=AL10,1))))</f>
        <v>0</v>
      </c>
      <c r="AN8" s="218">
        <v>8.1</v>
      </c>
      <c r="AO8" s="218">
        <v>9.4</v>
      </c>
      <c r="AP8" s="217">
        <f>SUM(AN8,AO8)</f>
        <v>17.5</v>
      </c>
      <c r="AQ8" s="217">
        <f>IF(AP8=0,0,IF(AP8&gt;AP10,2,IF(AP8&lt;AP10,0,IF(AP10=AP10,1))))</f>
        <v>0</v>
      </c>
      <c r="AR8" s="218">
        <v>7.4</v>
      </c>
      <c r="AS8" s="218">
        <v>9.9</v>
      </c>
      <c r="AT8" s="217">
        <f>SUM(AR8,AS8)</f>
        <v>17.3</v>
      </c>
      <c r="AU8" s="217">
        <f>IF(AT8=0,0,IF(AT8&gt;AT10,2,IF(AT8&lt;AT10,0,IF(AT10=AT10,1))))</f>
        <v>2</v>
      </c>
      <c r="AV8" s="218">
        <v>7.4</v>
      </c>
      <c r="AW8" s="218">
        <v>9.3000000000000007</v>
      </c>
      <c r="AX8" s="217">
        <f>SUM(AV8,AW8)</f>
        <v>16.700000000000003</v>
      </c>
      <c r="AY8" s="217">
        <f>IF(AX8=0,0,IF(AX8&gt;AX10,2,IF(AX8&lt;AX10,0,IF(AX10=AX10,1))))</f>
        <v>2</v>
      </c>
      <c r="AZ8" s="218">
        <v>9.3000000000000007</v>
      </c>
      <c r="BA8" s="218">
        <v>10.1</v>
      </c>
      <c r="BB8" s="217">
        <f>SUM(AZ8,BA8)</f>
        <v>19.399999999999999</v>
      </c>
      <c r="BC8" s="217">
        <f>IF(BB8=0,0,IF(BB8&gt;BB10,2,IF(BB8&lt;BB10,0,IF(BB10=BB10,1))))</f>
        <v>2</v>
      </c>
      <c r="BD8" s="218">
        <v>8.3000000000000007</v>
      </c>
      <c r="BE8" s="218">
        <v>7.8</v>
      </c>
      <c r="BF8" s="217">
        <f>SUM(BD8,BE8)</f>
        <v>16.100000000000001</v>
      </c>
      <c r="BG8" s="217">
        <f>IF(BF8=0,0,IF(BF8&gt;BF10,2,IF(BF8&lt;BF10,0,IF(BF10=BF10,1))))</f>
        <v>0</v>
      </c>
      <c r="BH8" s="218">
        <v>7.2</v>
      </c>
      <c r="BI8" s="218">
        <v>9.4</v>
      </c>
      <c r="BJ8" s="217">
        <f>SUM(BH8,BI8)</f>
        <v>16.600000000000001</v>
      </c>
      <c r="BK8" s="217">
        <f>IF(BJ8=0,0,IF(BJ8&gt;BJ10,2,IF(BJ8&lt;BJ10,0,IF(BJ10=BJ10,1))))</f>
        <v>2</v>
      </c>
      <c r="BL8" s="218">
        <v>0</v>
      </c>
      <c r="BM8" s="218">
        <v>0</v>
      </c>
      <c r="BN8" s="217">
        <f>SUM(BL8,BM8)</f>
        <v>0</v>
      </c>
      <c r="BO8" s="217">
        <f>IF(BN8=0,0,IF(BN8&gt;BN10,2,IF(BN8&lt;BN10,0,IF(BN10=BN10,1))))</f>
        <v>0</v>
      </c>
    </row>
    <row r="9" spans="1:67">
      <c r="A9" s="324"/>
      <c r="B9" s="223"/>
      <c r="C9" s="222"/>
      <c r="D9" s="221" t="s">
        <v>120</v>
      </c>
      <c r="E9" s="221" t="s">
        <v>119</v>
      </c>
      <c r="F9" s="221" t="s">
        <v>150</v>
      </c>
      <c r="G9" s="221" t="s">
        <v>149</v>
      </c>
      <c r="H9" s="221" t="s">
        <v>120</v>
      </c>
      <c r="I9" s="221" t="s">
        <v>119</v>
      </c>
      <c r="J9" s="221" t="s">
        <v>148</v>
      </c>
      <c r="K9" s="221" t="s">
        <v>147</v>
      </c>
      <c r="L9" s="221" t="s">
        <v>120</v>
      </c>
      <c r="M9" s="221" t="s">
        <v>119</v>
      </c>
      <c r="N9" s="221" t="s">
        <v>146</v>
      </c>
      <c r="O9" s="221" t="s">
        <v>145</v>
      </c>
      <c r="P9" s="221" t="s">
        <v>120</v>
      </c>
      <c r="Q9" s="221" t="s">
        <v>119</v>
      </c>
      <c r="R9" s="221" t="s">
        <v>144</v>
      </c>
      <c r="S9" s="221" t="s">
        <v>143</v>
      </c>
      <c r="T9" s="221" t="s">
        <v>120</v>
      </c>
      <c r="U9" s="221" t="s">
        <v>119</v>
      </c>
      <c r="V9" s="221" t="s">
        <v>142</v>
      </c>
      <c r="W9" s="221" t="s">
        <v>141</v>
      </c>
      <c r="X9" s="221" t="s">
        <v>120</v>
      </c>
      <c r="Y9" s="221" t="s">
        <v>119</v>
      </c>
      <c r="Z9" s="221" t="s">
        <v>140</v>
      </c>
      <c r="AA9" s="221" t="s">
        <v>139</v>
      </c>
      <c r="AB9" s="221" t="s">
        <v>120</v>
      </c>
      <c r="AC9" s="221" t="s">
        <v>119</v>
      </c>
      <c r="AD9" s="221" t="s">
        <v>138</v>
      </c>
      <c r="AE9" s="221" t="s">
        <v>137</v>
      </c>
      <c r="AF9" s="221" t="s">
        <v>120</v>
      </c>
      <c r="AG9" s="221" t="s">
        <v>119</v>
      </c>
      <c r="AH9" s="221" t="s">
        <v>136</v>
      </c>
      <c r="AI9" s="221" t="s">
        <v>135</v>
      </c>
      <c r="AJ9" s="221" t="s">
        <v>120</v>
      </c>
      <c r="AK9" s="221" t="s">
        <v>119</v>
      </c>
      <c r="AL9" s="221" t="s">
        <v>134</v>
      </c>
      <c r="AM9" s="221" t="s">
        <v>133</v>
      </c>
      <c r="AN9" s="221" t="s">
        <v>120</v>
      </c>
      <c r="AO9" s="221" t="s">
        <v>119</v>
      </c>
      <c r="AP9" s="221" t="s">
        <v>132</v>
      </c>
      <c r="AQ9" s="221" t="s">
        <v>131</v>
      </c>
      <c r="AR9" s="221" t="s">
        <v>120</v>
      </c>
      <c r="AS9" s="221" t="s">
        <v>119</v>
      </c>
      <c r="AT9" s="221" t="s">
        <v>130</v>
      </c>
      <c r="AU9" s="221" t="s">
        <v>129</v>
      </c>
      <c r="AV9" s="221" t="s">
        <v>120</v>
      </c>
      <c r="AW9" s="221" t="s">
        <v>119</v>
      </c>
      <c r="AX9" s="221" t="s">
        <v>128</v>
      </c>
      <c r="AY9" s="221" t="s">
        <v>127</v>
      </c>
      <c r="AZ9" s="221" t="s">
        <v>120</v>
      </c>
      <c r="BA9" s="221" t="s">
        <v>119</v>
      </c>
      <c r="BB9" s="221" t="s">
        <v>126</v>
      </c>
      <c r="BC9" s="221" t="s">
        <v>125</v>
      </c>
      <c r="BD9" s="221" t="s">
        <v>120</v>
      </c>
      <c r="BE9" s="221" t="s">
        <v>119</v>
      </c>
      <c r="BF9" s="221" t="s">
        <v>124</v>
      </c>
      <c r="BG9" s="221" t="s">
        <v>123</v>
      </c>
      <c r="BH9" s="221" t="s">
        <v>120</v>
      </c>
      <c r="BI9" s="221" t="s">
        <v>119</v>
      </c>
      <c r="BJ9" s="221" t="s">
        <v>122</v>
      </c>
      <c r="BK9" s="221" t="s">
        <v>121</v>
      </c>
      <c r="BL9" s="221" t="s">
        <v>120</v>
      </c>
      <c r="BM9" s="221" t="s">
        <v>119</v>
      </c>
      <c r="BN9" s="221" t="s">
        <v>118</v>
      </c>
      <c r="BO9" s="221" t="s">
        <v>117</v>
      </c>
    </row>
    <row r="10" spans="1:67">
      <c r="A10" s="324"/>
      <c r="B10" s="220" t="s">
        <v>202</v>
      </c>
      <c r="C10" s="219" t="s">
        <v>208</v>
      </c>
      <c r="D10" s="218">
        <v>6.2</v>
      </c>
      <c r="E10" s="218">
        <v>6.7</v>
      </c>
      <c r="F10" s="217">
        <f>SUM(D10,E10)</f>
        <v>12.9</v>
      </c>
      <c r="G10" s="217">
        <f>IF(F10=0,0,IF(F10&gt;F8,2,IF(F10&lt;F8,0,IF(F8=F10,1))))</f>
        <v>0</v>
      </c>
      <c r="H10" s="218">
        <v>5.5</v>
      </c>
      <c r="I10" s="218">
        <v>7.6</v>
      </c>
      <c r="J10" s="217">
        <f>SUM(H10,I10)</f>
        <v>13.1</v>
      </c>
      <c r="K10" s="217">
        <f>IF(J10=0,0,IF(J10&gt;J8,2,IF(J10&lt;J8,0,IF(J8=J10,1))))</f>
        <v>0</v>
      </c>
      <c r="L10" s="218">
        <v>8.8000000000000007</v>
      </c>
      <c r="M10" s="218">
        <v>8.1</v>
      </c>
      <c r="N10" s="217">
        <f>SUM(L10,M10)</f>
        <v>16.899999999999999</v>
      </c>
      <c r="O10" s="217">
        <f>IF(N10=0,0,IF(N10&gt;N8,2,IF(N10&lt;N8,0,IF(N8=N10,1))))</f>
        <v>0</v>
      </c>
      <c r="P10" s="218">
        <v>4.7</v>
      </c>
      <c r="Q10" s="218">
        <v>9</v>
      </c>
      <c r="R10" s="217">
        <f>SUM(P10,Q10)</f>
        <v>13.7</v>
      </c>
      <c r="S10" s="217">
        <f>IF(R10=0,0,IF(R10&gt;R8,2,IF(R10&lt;R8,0,IF(R8=R10,1))))</f>
        <v>0</v>
      </c>
      <c r="T10" s="218">
        <v>8.4</v>
      </c>
      <c r="U10" s="218">
        <v>9.1999999999999993</v>
      </c>
      <c r="V10" s="217">
        <f>SUM(T10,U10)</f>
        <v>17.600000000000001</v>
      </c>
      <c r="W10" s="217">
        <f>IF(V10=0,0,IF(V10&gt;V8,2,IF(V10&lt;V8,0,IF(V8=V10,1))))</f>
        <v>2</v>
      </c>
      <c r="X10" s="218">
        <v>10.199999999999999</v>
      </c>
      <c r="Y10" s="218">
        <v>7.5</v>
      </c>
      <c r="Z10" s="217">
        <f>SUM(X10,Y10)</f>
        <v>17.7</v>
      </c>
      <c r="AA10" s="217">
        <f>IF(Z10=0,0,IF(Z10&gt;Z8,2,IF(Z10&lt;Z8,0,IF(Z8=Z10,1))))</f>
        <v>2</v>
      </c>
      <c r="AB10" s="218">
        <v>8.4</v>
      </c>
      <c r="AC10" s="218">
        <v>8.9</v>
      </c>
      <c r="AD10" s="217">
        <f>SUM(AB10,AC10)</f>
        <v>17.3</v>
      </c>
      <c r="AE10" s="217">
        <f>IF(AD10=0,0,IF(AD10&gt;AD8,2,IF(AD10&lt;AD8,0,IF(AD8=AD10,1))))</f>
        <v>2</v>
      </c>
      <c r="AF10" s="218">
        <v>9.9</v>
      </c>
      <c r="AG10" s="218">
        <v>9</v>
      </c>
      <c r="AH10" s="217">
        <f>SUM(AF10,AG10)</f>
        <v>18.899999999999999</v>
      </c>
      <c r="AI10" s="217">
        <f>IF(AH10=0,0,IF(AH10&gt;AH8,2,IF(AH10&lt;AH8,0,IF(AH8=AH10,1))))</f>
        <v>2</v>
      </c>
      <c r="AJ10" s="218">
        <v>9.1</v>
      </c>
      <c r="AK10" s="218">
        <v>10.6</v>
      </c>
      <c r="AL10" s="217">
        <f>SUM(AJ10,AK10)</f>
        <v>19.7</v>
      </c>
      <c r="AM10" s="217">
        <f>IF(AL10=0,0,IF(AL10&gt;AL8,2,IF(AL10&lt;AL8,0,IF(AL8=AL10,1))))</f>
        <v>2</v>
      </c>
      <c r="AN10" s="218">
        <v>9.1</v>
      </c>
      <c r="AO10" s="218">
        <v>8.5</v>
      </c>
      <c r="AP10" s="217">
        <f>SUM(AN10,AO10)</f>
        <v>17.600000000000001</v>
      </c>
      <c r="AQ10" s="217">
        <f>IF(AP10=0,0,IF(AP10&gt;AP8,2,IF(AP10&lt;AP8,0,IF(AP8=AP10,1))))</f>
        <v>2</v>
      </c>
      <c r="AR10" s="218">
        <v>7.7</v>
      </c>
      <c r="AS10" s="218">
        <v>9.1999999999999993</v>
      </c>
      <c r="AT10" s="217">
        <f>SUM(AR10,AS10)</f>
        <v>16.899999999999999</v>
      </c>
      <c r="AU10" s="217">
        <f>IF(AT10=0,0,IF(AT10&gt;AT8,2,IF(AT10&lt;AT8,0,IF(AT8=AT10,1))))</f>
        <v>0</v>
      </c>
      <c r="AV10" s="218">
        <v>5.9</v>
      </c>
      <c r="AW10" s="218">
        <v>10.5</v>
      </c>
      <c r="AX10" s="217">
        <f>SUM(AV10,AW10)</f>
        <v>16.399999999999999</v>
      </c>
      <c r="AY10" s="217">
        <f>IF(AX10=0,0,IF(AX10&gt;AX8,2,IF(AX10&lt;AX8,0,IF(AX8=AX10,1))))</f>
        <v>0</v>
      </c>
      <c r="AZ10" s="218">
        <v>7.9</v>
      </c>
      <c r="BA10" s="218">
        <v>7.8</v>
      </c>
      <c r="BB10" s="217">
        <f>SUM(AZ10,BA10)</f>
        <v>15.7</v>
      </c>
      <c r="BC10" s="217">
        <f>IF(BB10=0,0,IF(BB10&gt;BB8,2,IF(BB10&lt;BB8,0,IF(BB8=BB10,1))))</f>
        <v>0</v>
      </c>
      <c r="BD10" s="218">
        <v>6.8</v>
      </c>
      <c r="BE10" s="218">
        <v>9.5</v>
      </c>
      <c r="BF10" s="217">
        <f>SUM(BD10,BE10)</f>
        <v>16.3</v>
      </c>
      <c r="BG10" s="217">
        <f>IF(BF10=0,0,IF(BF10&gt;BF8,2,IF(BF10&lt;BF8,0,IF(BF8=BF10,1))))</f>
        <v>2</v>
      </c>
      <c r="BH10" s="218">
        <v>8.4</v>
      </c>
      <c r="BI10" s="218">
        <v>7.6</v>
      </c>
      <c r="BJ10" s="217">
        <f>SUM(BH10,BI10)</f>
        <v>16</v>
      </c>
      <c r="BK10" s="217">
        <f>IF(BJ10=0,0,IF(BJ10&gt;BJ8,2,IF(BJ10&lt;BJ8,0,IF(BJ8=BJ10,1))))</f>
        <v>0</v>
      </c>
      <c r="BL10" s="218">
        <v>0</v>
      </c>
      <c r="BM10" s="218">
        <v>0</v>
      </c>
      <c r="BN10" s="217">
        <f>SUM(BL10,BM10)</f>
        <v>0</v>
      </c>
      <c r="BO10" s="217">
        <f>IF(BN10=0,0,IF(BN10&gt;BN8,2,IF(BN10&lt;BN8,0,IF(BN8=BN10,1))))</f>
        <v>0</v>
      </c>
    </row>
    <row r="12" spans="1:67">
      <c r="D12" s="216" t="s">
        <v>200</v>
      </c>
      <c r="E12">
        <f>SUM(G8,K8,O8,S8,W8,AA8,AE8,AI8,AM8,AQ8,AU8,AY8,BC8,BG8,BK8,BO8)</f>
        <v>16</v>
      </c>
      <c r="G12" s="216" t="s">
        <v>114</v>
      </c>
      <c r="J12" t="s">
        <v>199</v>
      </c>
      <c r="K12" t="str">
        <f>G13</f>
        <v>RENAUD Laure / COLLIGNON Francis</v>
      </c>
    </row>
    <row r="13" spans="1:67">
      <c r="D13" s="216" t="s">
        <v>198</v>
      </c>
      <c r="E13">
        <f>SUM(G10,K10,O10,S10,W10,AA10,AE10,AI10,AM10,AQ10,AU10,AY10,BC10,BG10,BK10,BO10)</f>
        <v>14</v>
      </c>
      <c r="G13" t="str">
        <f>IF(E12&gt;E13,C8,IF(E13&gt;E12,C10))</f>
        <v>RENAUD Laure / COLLIGNON Francis</v>
      </c>
      <c r="J13" t="s">
        <v>197</v>
      </c>
      <c r="K13" t="str">
        <f>IF(K12=C8,C10,C8)</f>
        <v>LEJEUNE Viviane / LOUIS Roger</v>
      </c>
    </row>
    <row r="16" spans="1:67">
      <c r="A16" s="323" t="s">
        <v>196</v>
      </c>
      <c r="B16" s="28"/>
      <c r="C16" s="1"/>
      <c r="D16" s="321" t="s">
        <v>167</v>
      </c>
      <c r="E16" s="322"/>
      <c r="F16" s="1"/>
      <c r="G16" s="1"/>
      <c r="H16" s="321" t="s">
        <v>166</v>
      </c>
      <c r="I16" s="322"/>
      <c r="J16" s="1"/>
      <c r="K16" s="1"/>
      <c r="L16" s="321" t="s">
        <v>165</v>
      </c>
      <c r="M16" s="322"/>
      <c r="N16" s="1"/>
      <c r="O16" s="1"/>
      <c r="P16" s="321" t="s">
        <v>164</v>
      </c>
      <c r="Q16" s="322"/>
      <c r="R16" s="1"/>
      <c r="S16" s="1"/>
      <c r="T16" s="321" t="s">
        <v>163</v>
      </c>
      <c r="U16" s="322"/>
      <c r="V16" s="1"/>
      <c r="W16" s="1"/>
      <c r="X16" s="321" t="s">
        <v>162</v>
      </c>
      <c r="Y16" s="322"/>
      <c r="Z16" s="1"/>
      <c r="AA16" s="1"/>
      <c r="AB16" s="321" t="s">
        <v>161</v>
      </c>
      <c r="AC16" s="322"/>
      <c r="AD16" s="1"/>
      <c r="AE16" s="1"/>
      <c r="AF16" s="321" t="s">
        <v>160</v>
      </c>
      <c r="AG16" s="322"/>
      <c r="AH16" s="1"/>
      <c r="AI16" s="1"/>
      <c r="AJ16" s="321" t="s">
        <v>159</v>
      </c>
      <c r="AK16" s="322"/>
      <c r="AL16" s="1"/>
      <c r="AM16" s="1"/>
      <c r="AN16" s="321" t="s">
        <v>158</v>
      </c>
      <c r="AO16" s="322"/>
      <c r="AP16" s="1"/>
      <c r="AQ16" s="1"/>
      <c r="AR16" s="321" t="s">
        <v>157</v>
      </c>
      <c r="AS16" s="322"/>
      <c r="AT16" s="1"/>
      <c r="AU16" s="1"/>
      <c r="AV16" s="321" t="s">
        <v>156</v>
      </c>
      <c r="AW16" s="322"/>
      <c r="AX16" s="1"/>
      <c r="AY16" s="1"/>
      <c r="AZ16" s="321" t="s">
        <v>155</v>
      </c>
      <c r="BA16" s="322"/>
      <c r="BB16" s="1"/>
      <c r="BC16" s="1"/>
      <c r="BD16" s="321" t="s">
        <v>154</v>
      </c>
      <c r="BE16" s="322"/>
      <c r="BF16" s="1"/>
      <c r="BG16" s="1"/>
      <c r="BH16" s="321" t="s">
        <v>153</v>
      </c>
      <c r="BI16" s="322"/>
      <c r="BJ16" s="1"/>
      <c r="BK16" s="1"/>
      <c r="BL16" s="321" t="s">
        <v>152</v>
      </c>
      <c r="BM16" s="322"/>
      <c r="BN16" s="1"/>
      <c r="BO16" s="1"/>
    </row>
    <row r="17" spans="1:67">
      <c r="A17" s="324"/>
      <c r="B17" s="223"/>
      <c r="C17" s="1"/>
      <c r="D17" s="221" t="s">
        <v>120</v>
      </c>
      <c r="E17" s="221" t="s">
        <v>119</v>
      </c>
      <c r="F17" s="221" t="s">
        <v>150</v>
      </c>
      <c r="G17" s="221" t="s">
        <v>149</v>
      </c>
      <c r="H17" s="221" t="s">
        <v>120</v>
      </c>
      <c r="I17" s="221" t="s">
        <v>119</v>
      </c>
      <c r="J17" s="221" t="s">
        <v>148</v>
      </c>
      <c r="K17" s="221" t="s">
        <v>147</v>
      </c>
      <c r="L17" s="221" t="s">
        <v>120</v>
      </c>
      <c r="M17" s="221" t="s">
        <v>119</v>
      </c>
      <c r="N17" s="221" t="s">
        <v>146</v>
      </c>
      <c r="O17" s="221" t="s">
        <v>145</v>
      </c>
      <c r="P17" s="221" t="s">
        <v>120</v>
      </c>
      <c r="Q17" s="221" t="s">
        <v>119</v>
      </c>
      <c r="R17" s="221" t="s">
        <v>144</v>
      </c>
      <c r="S17" s="221" t="s">
        <v>143</v>
      </c>
      <c r="T17" s="221" t="s">
        <v>120</v>
      </c>
      <c r="U17" s="221" t="s">
        <v>119</v>
      </c>
      <c r="V17" s="221" t="s">
        <v>142</v>
      </c>
      <c r="W17" s="221" t="s">
        <v>141</v>
      </c>
      <c r="X17" s="221" t="s">
        <v>120</v>
      </c>
      <c r="Y17" s="221" t="s">
        <v>119</v>
      </c>
      <c r="Z17" s="221" t="s">
        <v>140</v>
      </c>
      <c r="AA17" s="221" t="s">
        <v>139</v>
      </c>
      <c r="AB17" s="221" t="s">
        <v>120</v>
      </c>
      <c r="AC17" s="221" t="s">
        <v>119</v>
      </c>
      <c r="AD17" s="221" t="s">
        <v>138</v>
      </c>
      <c r="AE17" s="221" t="s">
        <v>137</v>
      </c>
      <c r="AF17" s="221" t="s">
        <v>120</v>
      </c>
      <c r="AG17" s="221" t="s">
        <v>119</v>
      </c>
      <c r="AH17" s="221" t="s">
        <v>136</v>
      </c>
      <c r="AI17" s="221" t="s">
        <v>135</v>
      </c>
      <c r="AJ17" s="221" t="s">
        <v>120</v>
      </c>
      <c r="AK17" s="221" t="s">
        <v>119</v>
      </c>
      <c r="AL17" s="221" t="s">
        <v>134</v>
      </c>
      <c r="AM17" s="221" t="s">
        <v>133</v>
      </c>
      <c r="AN17" s="221" t="s">
        <v>120</v>
      </c>
      <c r="AO17" s="221" t="s">
        <v>119</v>
      </c>
      <c r="AP17" s="221" t="s">
        <v>132</v>
      </c>
      <c r="AQ17" s="221" t="s">
        <v>131</v>
      </c>
      <c r="AR17" s="221" t="s">
        <v>120</v>
      </c>
      <c r="AS17" s="221" t="s">
        <v>119</v>
      </c>
      <c r="AT17" s="221" t="s">
        <v>130</v>
      </c>
      <c r="AU17" s="221" t="s">
        <v>129</v>
      </c>
      <c r="AV17" s="221" t="s">
        <v>120</v>
      </c>
      <c r="AW17" s="221" t="s">
        <v>119</v>
      </c>
      <c r="AX17" s="221" t="s">
        <v>128</v>
      </c>
      <c r="AY17" s="221" t="s">
        <v>127</v>
      </c>
      <c r="AZ17" s="221" t="s">
        <v>120</v>
      </c>
      <c r="BA17" s="221" t="s">
        <v>119</v>
      </c>
      <c r="BB17" s="221" t="s">
        <v>126</v>
      </c>
      <c r="BC17" s="221" t="s">
        <v>125</v>
      </c>
      <c r="BD17" s="221" t="s">
        <v>120</v>
      </c>
      <c r="BE17" s="221" t="s">
        <v>119</v>
      </c>
      <c r="BF17" s="221" t="s">
        <v>124</v>
      </c>
      <c r="BG17" s="221" t="s">
        <v>123</v>
      </c>
      <c r="BH17" s="221" t="s">
        <v>120</v>
      </c>
      <c r="BI17" s="221" t="s">
        <v>119</v>
      </c>
      <c r="BJ17" s="221" t="s">
        <v>122</v>
      </c>
      <c r="BK17" s="221" t="s">
        <v>121</v>
      </c>
      <c r="BL17" s="221" t="s">
        <v>120</v>
      </c>
      <c r="BM17" s="221" t="s">
        <v>119</v>
      </c>
      <c r="BN17" s="221" t="s">
        <v>118</v>
      </c>
      <c r="BO17" s="221" t="s">
        <v>117</v>
      </c>
    </row>
    <row r="18" spans="1:67">
      <c r="A18" s="324"/>
      <c r="B18" s="220" t="s">
        <v>195</v>
      </c>
      <c r="C18" s="219" t="s">
        <v>209</v>
      </c>
      <c r="D18" s="218">
        <v>9.6</v>
      </c>
      <c r="E18" s="218">
        <v>5.9</v>
      </c>
      <c r="F18" s="217">
        <f>SUM(D18,E18)</f>
        <v>15.5</v>
      </c>
      <c r="G18" s="217">
        <f>IF(F18=0,0,IF(F18&gt;F20,2,IF(F18&lt;F20,0,IF(F20=F20,1))))</f>
        <v>0</v>
      </c>
      <c r="H18" s="218">
        <v>10.1</v>
      </c>
      <c r="I18" s="218">
        <v>8.5</v>
      </c>
      <c r="J18" s="217">
        <f>SUM(H18,I18)</f>
        <v>18.600000000000001</v>
      </c>
      <c r="K18" s="217">
        <f>IF(J18=0,0,IF(J18&gt;J20,2,IF(J18&lt;J20,0,IF(J20=J20,1))))</f>
        <v>0</v>
      </c>
      <c r="L18" s="218">
        <v>9.1999999999999993</v>
      </c>
      <c r="M18" s="218">
        <v>8</v>
      </c>
      <c r="N18" s="217">
        <f>SUM(L18,M18)</f>
        <v>17.2</v>
      </c>
      <c r="O18" s="217">
        <f>IF(N18=0,0,IF(N18&gt;N20,2,IF(N18&lt;N20,0,IF(N20=N20,1))))</f>
        <v>0</v>
      </c>
      <c r="P18" s="218">
        <v>5.8</v>
      </c>
      <c r="Q18" s="218">
        <v>5.7</v>
      </c>
      <c r="R18" s="217">
        <f>SUM(P18,Q18)</f>
        <v>11.5</v>
      </c>
      <c r="S18" s="217">
        <f>IF(R18=0,0,IF(R18&gt;R20,2,IF(R18&lt;R20,0,IF(R20=R20,1))))</f>
        <v>0</v>
      </c>
      <c r="T18" s="218">
        <v>8.1999999999999993</v>
      </c>
      <c r="U18" s="218">
        <v>9.3000000000000007</v>
      </c>
      <c r="V18" s="217">
        <f>SUM(T18,U18)</f>
        <v>17.5</v>
      </c>
      <c r="W18" s="217">
        <f>IF(V18=0,0,IF(V18&gt;V20,2,IF(V18&lt;V20,0,IF(V20=V20,1))))</f>
        <v>2</v>
      </c>
      <c r="X18" s="218">
        <v>8.1999999999999993</v>
      </c>
      <c r="Y18" s="218">
        <v>7.7</v>
      </c>
      <c r="Z18" s="217">
        <f>SUM(X18,Y18)</f>
        <v>15.899999999999999</v>
      </c>
      <c r="AA18" s="217">
        <f>IF(Z18=0,0,IF(Z18&gt;Z20,2,IF(Z18&lt;Z20,0,IF(Z20=Z20,1))))</f>
        <v>0</v>
      </c>
      <c r="AB18" s="218">
        <v>3.6</v>
      </c>
      <c r="AC18" s="218">
        <v>8.1</v>
      </c>
      <c r="AD18" s="217">
        <f>SUM(AB18,AC18)</f>
        <v>11.7</v>
      </c>
      <c r="AE18" s="217">
        <f>IF(AD18=0,0,IF(AD18&gt;AD20,2,IF(AD18&lt;AD20,0,IF(AD20=AD20,1))))</f>
        <v>0</v>
      </c>
      <c r="AF18" s="218">
        <v>8.8000000000000007</v>
      </c>
      <c r="AG18" s="218">
        <v>8.6</v>
      </c>
      <c r="AH18" s="217">
        <f>SUM(AF18,AG18)</f>
        <v>17.399999999999999</v>
      </c>
      <c r="AI18" s="217">
        <f>IF(AH18=0,0,IF(AH18&gt;AH20,2,IF(AH18&lt;AH20,0,IF(AH20=AH20,1))))</f>
        <v>2</v>
      </c>
      <c r="AJ18" s="218">
        <v>9.8000000000000007</v>
      </c>
      <c r="AK18" s="218">
        <v>7.7</v>
      </c>
      <c r="AL18" s="217">
        <f>SUM(AJ18,AK18)</f>
        <v>17.5</v>
      </c>
      <c r="AM18" s="217">
        <f>IF(AL18=0,0,IF(AL18&gt;AL20,2,IF(AL18&lt;AL20,0,IF(AL20=AL20,1))))</f>
        <v>2</v>
      </c>
      <c r="AN18" s="218">
        <v>9.1999999999999993</v>
      </c>
      <c r="AO18" s="218">
        <v>8.4</v>
      </c>
      <c r="AP18" s="217">
        <f>SUM(AN18,AO18)</f>
        <v>17.600000000000001</v>
      </c>
      <c r="AQ18" s="217">
        <f>IF(AP18=0,0,IF(AP18&gt;AP20,2,IF(AP18&lt;AP20,0,IF(AP20=AP20,1))))</f>
        <v>2</v>
      </c>
      <c r="AR18" s="218">
        <v>8.9</v>
      </c>
      <c r="AS18" s="218">
        <v>9.9</v>
      </c>
      <c r="AT18" s="217">
        <f>SUM(AR18,AS18)</f>
        <v>18.8</v>
      </c>
      <c r="AU18" s="217">
        <f>IF(AT18=0,0,IF(AT18&gt;AT20,2,IF(AT18&lt;AT20,0,IF(AT20=AT20,1))))</f>
        <v>0</v>
      </c>
      <c r="AV18" s="218">
        <v>10.1</v>
      </c>
      <c r="AW18" s="218">
        <v>9.8000000000000007</v>
      </c>
      <c r="AX18" s="217">
        <f>SUM(AV18,AW18)</f>
        <v>19.899999999999999</v>
      </c>
      <c r="AY18" s="217">
        <f>IF(AX18=0,0,IF(AX18&gt;AX20,2,IF(AX18&lt;AX20,0,IF(AX20=AX20,1))))</f>
        <v>2</v>
      </c>
      <c r="AZ18" s="218">
        <v>6.5</v>
      </c>
      <c r="BA18" s="218">
        <v>9.4</v>
      </c>
      <c r="BB18" s="217">
        <f>SUM(AZ18,BA18)</f>
        <v>15.9</v>
      </c>
      <c r="BC18" s="217">
        <f>IF(BB18=0,0,IF(BB18&gt;BB20,2,IF(BB18&lt;BB20,0,IF(BB20=BB20,1))))</f>
        <v>0</v>
      </c>
      <c r="BD18" s="218">
        <v>0</v>
      </c>
      <c r="BE18" s="218">
        <v>0</v>
      </c>
      <c r="BF18" s="217">
        <f>SUM(BD18,BE18)</f>
        <v>0</v>
      </c>
      <c r="BG18" s="217">
        <f>IF(BF18=0,0,IF(BF18&gt;BF20,2,IF(BF18&lt;BF20,0,IF(BF20=BF20,1))))</f>
        <v>0</v>
      </c>
      <c r="BH18" s="218">
        <v>0</v>
      </c>
      <c r="BI18" s="218">
        <v>0</v>
      </c>
      <c r="BJ18" s="217">
        <f>SUM(BH18,BI18)</f>
        <v>0</v>
      </c>
      <c r="BK18" s="217">
        <f>IF(BJ18=0,0,IF(BJ18&gt;BJ20,2,IF(BJ18&lt;BJ20,0,IF(BJ20=BJ20,1))))</f>
        <v>0</v>
      </c>
      <c r="BL18" s="218">
        <v>0</v>
      </c>
      <c r="BM18" s="218">
        <v>0</v>
      </c>
      <c r="BN18" s="217">
        <f>SUM(BL18,BM18)</f>
        <v>0</v>
      </c>
      <c r="BO18" s="217">
        <f>IF(BN18=0,0,IF(BN18&gt;BN20,2,IF(BN18&lt;BN20,0,IF(BN20=BN20,1))))</f>
        <v>0</v>
      </c>
    </row>
    <row r="19" spans="1:67">
      <c r="A19" s="324"/>
      <c r="B19" s="223"/>
      <c r="C19" s="222"/>
      <c r="D19" s="221" t="s">
        <v>120</v>
      </c>
      <c r="E19" s="221" t="s">
        <v>119</v>
      </c>
      <c r="F19" s="221" t="s">
        <v>150</v>
      </c>
      <c r="G19" s="221" t="s">
        <v>149</v>
      </c>
      <c r="H19" s="221" t="s">
        <v>120</v>
      </c>
      <c r="I19" s="221" t="s">
        <v>119</v>
      </c>
      <c r="J19" s="221" t="s">
        <v>148</v>
      </c>
      <c r="K19" s="221" t="s">
        <v>147</v>
      </c>
      <c r="L19" s="221" t="s">
        <v>120</v>
      </c>
      <c r="M19" s="221" t="s">
        <v>119</v>
      </c>
      <c r="N19" s="221" t="s">
        <v>146</v>
      </c>
      <c r="O19" s="221" t="s">
        <v>145</v>
      </c>
      <c r="P19" s="221" t="s">
        <v>120</v>
      </c>
      <c r="Q19" s="221" t="s">
        <v>119</v>
      </c>
      <c r="R19" s="221" t="s">
        <v>144</v>
      </c>
      <c r="S19" s="221" t="s">
        <v>143</v>
      </c>
      <c r="T19" s="221" t="s">
        <v>120</v>
      </c>
      <c r="U19" s="221" t="s">
        <v>119</v>
      </c>
      <c r="V19" s="221" t="s">
        <v>142</v>
      </c>
      <c r="W19" s="221" t="s">
        <v>141</v>
      </c>
      <c r="X19" s="221" t="s">
        <v>120</v>
      </c>
      <c r="Y19" s="221" t="s">
        <v>119</v>
      </c>
      <c r="Z19" s="221" t="s">
        <v>140</v>
      </c>
      <c r="AA19" s="221" t="s">
        <v>139</v>
      </c>
      <c r="AB19" s="221" t="s">
        <v>120</v>
      </c>
      <c r="AC19" s="221" t="s">
        <v>119</v>
      </c>
      <c r="AD19" s="221" t="s">
        <v>138</v>
      </c>
      <c r="AE19" s="221" t="s">
        <v>137</v>
      </c>
      <c r="AF19" s="221" t="s">
        <v>120</v>
      </c>
      <c r="AG19" s="221" t="s">
        <v>119</v>
      </c>
      <c r="AH19" s="221" t="s">
        <v>136</v>
      </c>
      <c r="AI19" s="221" t="s">
        <v>135</v>
      </c>
      <c r="AJ19" s="221" t="s">
        <v>120</v>
      </c>
      <c r="AK19" s="221" t="s">
        <v>119</v>
      </c>
      <c r="AL19" s="221" t="s">
        <v>134</v>
      </c>
      <c r="AM19" s="221" t="s">
        <v>133</v>
      </c>
      <c r="AN19" s="221" t="s">
        <v>120</v>
      </c>
      <c r="AO19" s="221" t="s">
        <v>119</v>
      </c>
      <c r="AP19" s="221" t="s">
        <v>132</v>
      </c>
      <c r="AQ19" s="221" t="s">
        <v>131</v>
      </c>
      <c r="AR19" s="221" t="s">
        <v>120</v>
      </c>
      <c r="AS19" s="221" t="s">
        <v>119</v>
      </c>
      <c r="AT19" s="221" t="s">
        <v>130</v>
      </c>
      <c r="AU19" s="221" t="s">
        <v>129</v>
      </c>
      <c r="AV19" s="221" t="s">
        <v>120</v>
      </c>
      <c r="AW19" s="221" t="s">
        <v>119</v>
      </c>
      <c r="AX19" s="221" t="s">
        <v>128</v>
      </c>
      <c r="AY19" s="221" t="s">
        <v>127</v>
      </c>
      <c r="AZ19" s="221" t="s">
        <v>120</v>
      </c>
      <c r="BA19" s="221" t="s">
        <v>119</v>
      </c>
      <c r="BB19" s="221" t="s">
        <v>126</v>
      </c>
      <c r="BC19" s="221" t="s">
        <v>125</v>
      </c>
      <c r="BD19" s="221" t="s">
        <v>120</v>
      </c>
      <c r="BE19" s="221" t="s">
        <v>119</v>
      </c>
      <c r="BF19" s="221" t="s">
        <v>124</v>
      </c>
      <c r="BG19" s="221" t="s">
        <v>123</v>
      </c>
      <c r="BH19" s="221" t="s">
        <v>120</v>
      </c>
      <c r="BI19" s="221" t="s">
        <v>119</v>
      </c>
      <c r="BJ19" s="221" t="s">
        <v>122</v>
      </c>
      <c r="BK19" s="221" t="s">
        <v>121</v>
      </c>
      <c r="BL19" s="221" t="s">
        <v>120</v>
      </c>
      <c r="BM19" s="221" t="s">
        <v>119</v>
      </c>
      <c r="BN19" s="221" t="s">
        <v>118</v>
      </c>
      <c r="BO19" s="221" t="s">
        <v>117</v>
      </c>
    </row>
    <row r="20" spans="1:67">
      <c r="A20" s="324"/>
      <c r="B20" s="220" t="s">
        <v>194</v>
      </c>
      <c r="C20" s="219" t="s">
        <v>206</v>
      </c>
      <c r="D20" s="218">
        <v>7.5</v>
      </c>
      <c r="E20" s="218">
        <v>10.6</v>
      </c>
      <c r="F20" s="217">
        <f>SUM(D20,E20)</f>
        <v>18.100000000000001</v>
      </c>
      <c r="G20" s="217">
        <f>IF(F20=0,0,IF(F20&gt;F18,2,IF(F20&lt;F18,0,IF(F18=F20,1))))</f>
        <v>2</v>
      </c>
      <c r="H20" s="218">
        <v>9.6</v>
      </c>
      <c r="I20" s="218">
        <v>9.9</v>
      </c>
      <c r="J20" s="217">
        <f>SUM(H20,I20)</f>
        <v>19.5</v>
      </c>
      <c r="K20" s="217">
        <f>IF(J20=0,0,IF(J20&gt;J18,2,IF(J20&lt;J18,0,IF(J18=J20,1))))</f>
        <v>2</v>
      </c>
      <c r="L20" s="218">
        <v>10</v>
      </c>
      <c r="M20" s="218">
        <v>9.1999999999999993</v>
      </c>
      <c r="N20" s="217">
        <f>SUM(L20,M20)</f>
        <v>19.2</v>
      </c>
      <c r="O20" s="217">
        <f>IF(N20=0,0,IF(N20&gt;N18,2,IF(N20&lt;N18,0,IF(N18=N20,1))))</f>
        <v>2</v>
      </c>
      <c r="P20" s="218">
        <v>8.6999999999999993</v>
      </c>
      <c r="Q20" s="218">
        <v>9</v>
      </c>
      <c r="R20" s="217">
        <f>SUM(P20,Q20)</f>
        <v>17.7</v>
      </c>
      <c r="S20" s="217">
        <f>IF(R20=0,0,IF(R20&gt;R18,2,IF(R20&lt;R18,0,IF(R18=R20,1))))</f>
        <v>2</v>
      </c>
      <c r="T20" s="218">
        <v>6</v>
      </c>
      <c r="U20" s="218">
        <v>5</v>
      </c>
      <c r="V20" s="217">
        <f>SUM(T20,U20)</f>
        <v>11</v>
      </c>
      <c r="W20" s="217">
        <f>IF(V20=0,0,IF(V20&gt;V18,2,IF(V20&lt;V18,0,IF(V18=V20,1))))</f>
        <v>0</v>
      </c>
      <c r="X20" s="218">
        <v>8.4</v>
      </c>
      <c r="Y20" s="218">
        <v>9.4</v>
      </c>
      <c r="Z20" s="217">
        <f>SUM(X20,Y20)</f>
        <v>17.8</v>
      </c>
      <c r="AA20" s="217">
        <f>IF(Z20=0,0,IF(Z20&gt;Z18,2,IF(Z20&lt;Z18,0,IF(Z18=Z20,1))))</f>
        <v>2</v>
      </c>
      <c r="AB20" s="218">
        <v>9.9</v>
      </c>
      <c r="AC20" s="218">
        <v>9.1999999999999993</v>
      </c>
      <c r="AD20" s="217">
        <f>SUM(AB20,AC20)</f>
        <v>19.100000000000001</v>
      </c>
      <c r="AE20" s="217">
        <f>IF(AD20=0,0,IF(AD20&gt;AD18,2,IF(AD20&lt;AD18,0,IF(AD18=AD20,1))))</f>
        <v>2</v>
      </c>
      <c r="AF20" s="218">
        <v>9.1999999999999993</v>
      </c>
      <c r="AG20" s="218">
        <v>7</v>
      </c>
      <c r="AH20" s="217">
        <f>SUM(AF20,AG20)</f>
        <v>16.2</v>
      </c>
      <c r="AI20" s="217">
        <f>IF(AH20=0,0,IF(AH20&gt;AH18,2,IF(AH20&lt;AH18,0,IF(AH18=AH20,1))))</f>
        <v>0</v>
      </c>
      <c r="AJ20" s="218">
        <v>8.3000000000000007</v>
      </c>
      <c r="AK20" s="218">
        <v>8</v>
      </c>
      <c r="AL20" s="217">
        <f>SUM(AJ20,AK20)</f>
        <v>16.3</v>
      </c>
      <c r="AM20" s="217">
        <f>IF(AL20=0,0,IF(AL20&gt;AL18,2,IF(AL20&lt;AL18,0,IF(AL18=AL20,1))))</f>
        <v>0</v>
      </c>
      <c r="AN20" s="218">
        <v>0</v>
      </c>
      <c r="AO20" s="218">
        <v>9.4</v>
      </c>
      <c r="AP20" s="217">
        <f>SUM(AN20,AO20)</f>
        <v>9.4</v>
      </c>
      <c r="AQ20" s="217">
        <f>IF(AP20=0,0,IF(AP20&gt;AP18,2,IF(AP20&lt;AP18,0,IF(AP18=AP20,1))))</f>
        <v>0</v>
      </c>
      <c r="AR20" s="218">
        <v>10.4</v>
      </c>
      <c r="AS20" s="218">
        <v>8.9</v>
      </c>
      <c r="AT20" s="217">
        <f>SUM(AR20,AS20)</f>
        <v>19.3</v>
      </c>
      <c r="AU20" s="217">
        <f>IF(AT20=0,0,IF(AT20&gt;AT18,2,IF(AT20&lt;AT18,0,IF(AT18=AT20,1))))</f>
        <v>2</v>
      </c>
      <c r="AV20" s="218">
        <v>8.8000000000000007</v>
      </c>
      <c r="AW20" s="218">
        <v>8</v>
      </c>
      <c r="AX20" s="217">
        <f>SUM(AV20,AW20)</f>
        <v>16.8</v>
      </c>
      <c r="AY20" s="217">
        <f>IF(AX20=0,0,IF(AX20&gt;AX18,2,IF(AX20&lt;AX18,0,IF(AX18=AX20,1))))</f>
        <v>0</v>
      </c>
      <c r="AZ20" s="218">
        <v>8.8000000000000007</v>
      </c>
      <c r="BA20" s="218">
        <v>8.1999999999999993</v>
      </c>
      <c r="BB20" s="217">
        <f>SUM(AZ20,BA20)</f>
        <v>17</v>
      </c>
      <c r="BC20" s="217">
        <f>IF(BB20=0,0,IF(BB20&gt;BB18,2,IF(BB20&lt;BB18,0,IF(BB18=BB20,1))))</f>
        <v>2</v>
      </c>
      <c r="BD20" s="218">
        <v>0</v>
      </c>
      <c r="BE20" s="218">
        <v>0</v>
      </c>
      <c r="BF20" s="217">
        <f>SUM(BD20,BE20)</f>
        <v>0</v>
      </c>
      <c r="BG20" s="217">
        <f>IF(BF20=0,0,IF(BF20&gt;BF18,2,IF(BF20&lt;BF18,0,IF(BF18=BF20,1))))</f>
        <v>0</v>
      </c>
      <c r="BH20" s="218">
        <v>0</v>
      </c>
      <c r="BI20" s="218">
        <v>0</v>
      </c>
      <c r="BJ20" s="217">
        <f>SUM(BH20,BI20)</f>
        <v>0</v>
      </c>
      <c r="BK20" s="217">
        <f>IF(BJ20=0,0,IF(BJ20&gt;BJ18,2,IF(BJ20&lt;BJ18,0,IF(BJ18=BJ20,1))))</f>
        <v>0</v>
      </c>
      <c r="BL20" s="218">
        <v>0</v>
      </c>
      <c r="BM20" s="218">
        <v>0</v>
      </c>
      <c r="BN20" s="217">
        <f>SUM(BL20,BM20)</f>
        <v>0</v>
      </c>
      <c r="BO20" s="217">
        <f>IF(BN20=0,0,IF(BN20&gt;BN18,2,IF(BN20&lt;BN18,0,IF(BN18=BN20,1))))</f>
        <v>0</v>
      </c>
    </row>
    <row r="22" spans="1:67">
      <c r="D22" s="216" t="s">
        <v>193</v>
      </c>
      <c r="E22">
        <f>SUM(G18,K18,O18,S18,W18,AA18,AE18,AI18,AM18,AQ18,AU18,AY18,BC18,BG18,BK18,BO18)</f>
        <v>10</v>
      </c>
      <c r="G22" s="216" t="s">
        <v>114</v>
      </c>
      <c r="J22" t="s">
        <v>192</v>
      </c>
      <c r="K22" t="str">
        <f>G23</f>
        <v>CORNET Pascale / PIERRE Vincent</v>
      </c>
    </row>
    <row r="23" spans="1:67">
      <c r="D23" s="216" t="s">
        <v>191</v>
      </c>
      <c r="E23">
        <f>SUM(G20,K20,O20,S20,W20,AA20,AE20,AI20,AM20,AQ20,AU20,AY20,BC20,BG20,BK20,BO20)</f>
        <v>16</v>
      </c>
      <c r="G23" t="str">
        <f>IF(E22&gt;E23,C18,IF(E23&gt;E22,C20))</f>
        <v>CORNET Pascale / PIERRE Vincent</v>
      </c>
      <c r="J23" t="s">
        <v>190</v>
      </c>
      <c r="K23" t="str">
        <f>IF(K22=C18,C20,C18)</f>
        <v>DAUCHY Laurenne / THIANGE Jean</v>
      </c>
    </row>
    <row r="26" spans="1:67">
      <c r="A26" s="323" t="s">
        <v>189</v>
      </c>
      <c r="B26" s="28"/>
      <c r="C26" s="1"/>
      <c r="D26" s="321" t="s">
        <v>167</v>
      </c>
      <c r="E26" s="322"/>
      <c r="F26" s="1"/>
      <c r="G26" s="1"/>
      <c r="H26" s="321" t="s">
        <v>166</v>
      </c>
      <c r="I26" s="322"/>
      <c r="J26" s="1"/>
      <c r="K26" s="1"/>
      <c r="L26" s="321" t="s">
        <v>165</v>
      </c>
      <c r="M26" s="322"/>
      <c r="N26" s="1"/>
      <c r="O26" s="1"/>
      <c r="P26" s="321" t="s">
        <v>164</v>
      </c>
      <c r="Q26" s="322"/>
      <c r="R26" s="1"/>
      <c r="S26" s="1"/>
      <c r="T26" s="321" t="s">
        <v>163</v>
      </c>
      <c r="U26" s="322"/>
      <c r="V26" s="1"/>
      <c r="W26" s="1"/>
      <c r="X26" s="321" t="s">
        <v>162</v>
      </c>
      <c r="Y26" s="322"/>
      <c r="Z26" s="1"/>
      <c r="AA26" s="1"/>
      <c r="AB26" s="321" t="s">
        <v>161</v>
      </c>
      <c r="AC26" s="322"/>
      <c r="AD26" s="1"/>
      <c r="AE26" s="1"/>
      <c r="AF26" s="321" t="s">
        <v>160</v>
      </c>
      <c r="AG26" s="322"/>
      <c r="AH26" s="1"/>
      <c r="AI26" s="1"/>
      <c r="AJ26" s="321" t="s">
        <v>159</v>
      </c>
      <c r="AK26" s="322"/>
      <c r="AL26" s="1"/>
      <c r="AM26" s="1"/>
      <c r="AN26" s="321" t="s">
        <v>158</v>
      </c>
      <c r="AO26" s="322"/>
      <c r="AP26" s="1"/>
      <c r="AQ26" s="1"/>
      <c r="AR26" s="321" t="s">
        <v>157</v>
      </c>
      <c r="AS26" s="322"/>
      <c r="AT26" s="1"/>
      <c r="AU26" s="1"/>
      <c r="AV26" s="321" t="s">
        <v>156</v>
      </c>
      <c r="AW26" s="322"/>
      <c r="AX26" s="1"/>
      <c r="AY26" s="1"/>
      <c r="AZ26" s="321" t="s">
        <v>155</v>
      </c>
      <c r="BA26" s="322"/>
      <c r="BB26" s="1"/>
      <c r="BC26" s="1"/>
      <c r="BD26" s="321" t="s">
        <v>154</v>
      </c>
      <c r="BE26" s="322"/>
      <c r="BF26" s="1"/>
      <c r="BG26" s="1"/>
      <c r="BH26" s="321" t="s">
        <v>153</v>
      </c>
      <c r="BI26" s="322"/>
      <c r="BJ26" s="1"/>
      <c r="BK26" s="1"/>
      <c r="BL26" s="321" t="s">
        <v>152</v>
      </c>
      <c r="BM26" s="322"/>
      <c r="BN26" s="1"/>
      <c r="BO26" s="1"/>
    </row>
    <row r="27" spans="1:67">
      <c r="A27" s="324"/>
      <c r="B27" s="223"/>
      <c r="C27" s="1"/>
      <c r="D27" s="221" t="s">
        <v>120</v>
      </c>
      <c r="E27" s="221" t="s">
        <v>119</v>
      </c>
      <c r="F27" s="221" t="s">
        <v>150</v>
      </c>
      <c r="G27" s="221" t="s">
        <v>149</v>
      </c>
      <c r="H27" s="221" t="s">
        <v>120</v>
      </c>
      <c r="I27" s="221" t="s">
        <v>119</v>
      </c>
      <c r="J27" s="221" t="s">
        <v>148</v>
      </c>
      <c r="K27" s="221" t="s">
        <v>147</v>
      </c>
      <c r="L27" s="221" t="s">
        <v>120</v>
      </c>
      <c r="M27" s="221" t="s">
        <v>119</v>
      </c>
      <c r="N27" s="221" t="s">
        <v>146</v>
      </c>
      <c r="O27" s="221" t="s">
        <v>145</v>
      </c>
      <c r="P27" s="221" t="s">
        <v>120</v>
      </c>
      <c r="Q27" s="221" t="s">
        <v>119</v>
      </c>
      <c r="R27" s="221" t="s">
        <v>144</v>
      </c>
      <c r="S27" s="221" t="s">
        <v>143</v>
      </c>
      <c r="T27" s="221" t="s">
        <v>120</v>
      </c>
      <c r="U27" s="221" t="s">
        <v>119</v>
      </c>
      <c r="V27" s="221" t="s">
        <v>142</v>
      </c>
      <c r="W27" s="221" t="s">
        <v>141</v>
      </c>
      <c r="X27" s="221" t="s">
        <v>120</v>
      </c>
      <c r="Y27" s="221" t="s">
        <v>119</v>
      </c>
      <c r="Z27" s="221" t="s">
        <v>140</v>
      </c>
      <c r="AA27" s="221" t="s">
        <v>139</v>
      </c>
      <c r="AB27" s="221" t="s">
        <v>120</v>
      </c>
      <c r="AC27" s="221" t="s">
        <v>119</v>
      </c>
      <c r="AD27" s="221" t="s">
        <v>138</v>
      </c>
      <c r="AE27" s="221" t="s">
        <v>137</v>
      </c>
      <c r="AF27" s="221" t="s">
        <v>120</v>
      </c>
      <c r="AG27" s="221" t="s">
        <v>119</v>
      </c>
      <c r="AH27" s="221" t="s">
        <v>136</v>
      </c>
      <c r="AI27" s="221" t="s">
        <v>135</v>
      </c>
      <c r="AJ27" s="221" t="s">
        <v>120</v>
      </c>
      <c r="AK27" s="221" t="s">
        <v>119</v>
      </c>
      <c r="AL27" s="221" t="s">
        <v>134</v>
      </c>
      <c r="AM27" s="221" t="s">
        <v>133</v>
      </c>
      <c r="AN27" s="221" t="s">
        <v>120</v>
      </c>
      <c r="AO27" s="221" t="s">
        <v>119</v>
      </c>
      <c r="AP27" s="221" t="s">
        <v>132</v>
      </c>
      <c r="AQ27" s="221" t="s">
        <v>131</v>
      </c>
      <c r="AR27" s="221" t="s">
        <v>120</v>
      </c>
      <c r="AS27" s="221" t="s">
        <v>119</v>
      </c>
      <c r="AT27" s="221" t="s">
        <v>130</v>
      </c>
      <c r="AU27" s="221" t="s">
        <v>129</v>
      </c>
      <c r="AV27" s="221" t="s">
        <v>120</v>
      </c>
      <c r="AW27" s="221" t="s">
        <v>119</v>
      </c>
      <c r="AX27" s="221" t="s">
        <v>128</v>
      </c>
      <c r="AY27" s="221" t="s">
        <v>127</v>
      </c>
      <c r="AZ27" s="221" t="s">
        <v>120</v>
      </c>
      <c r="BA27" s="221" t="s">
        <v>119</v>
      </c>
      <c r="BB27" s="221" t="s">
        <v>126</v>
      </c>
      <c r="BC27" s="221" t="s">
        <v>125</v>
      </c>
      <c r="BD27" s="221" t="s">
        <v>120</v>
      </c>
      <c r="BE27" s="221" t="s">
        <v>119</v>
      </c>
      <c r="BF27" s="221" t="s">
        <v>124</v>
      </c>
      <c r="BG27" s="221" t="s">
        <v>123</v>
      </c>
      <c r="BH27" s="221" t="s">
        <v>120</v>
      </c>
      <c r="BI27" s="221" t="s">
        <v>119</v>
      </c>
      <c r="BJ27" s="221" t="s">
        <v>122</v>
      </c>
      <c r="BK27" s="221" t="s">
        <v>121</v>
      </c>
      <c r="BL27" s="221" t="s">
        <v>120</v>
      </c>
      <c r="BM27" s="221" t="s">
        <v>119</v>
      </c>
      <c r="BN27" s="221" t="s">
        <v>118</v>
      </c>
      <c r="BO27" s="221" t="s">
        <v>117</v>
      </c>
    </row>
    <row r="28" spans="1:67">
      <c r="A28" s="324"/>
      <c r="B28" s="220" t="s">
        <v>188</v>
      </c>
      <c r="C28" s="219" t="s">
        <v>207</v>
      </c>
      <c r="D28" s="218">
        <v>0</v>
      </c>
      <c r="E28" s="218">
        <v>0</v>
      </c>
      <c r="F28" s="217">
        <f>SUM(D28,E28)</f>
        <v>0</v>
      </c>
      <c r="G28" s="217">
        <f>IF(F28=0,0,IF(F28&gt;F30,2,IF(F28&lt;F30,0,IF(F30=F30,1))))</f>
        <v>0</v>
      </c>
      <c r="H28" s="218">
        <v>0</v>
      </c>
      <c r="I28" s="218">
        <v>0</v>
      </c>
      <c r="J28" s="217">
        <f>SUM(H28,I28)</f>
        <v>0</v>
      </c>
      <c r="K28" s="217">
        <f>IF(J28=0,0,IF(J28&gt;J30,2,IF(J28&lt;J30,0,IF(J30=J30,1))))</f>
        <v>0</v>
      </c>
      <c r="L28" s="218">
        <v>0</v>
      </c>
      <c r="M28" s="218">
        <v>0</v>
      </c>
      <c r="N28" s="217">
        <f>SUM(L28,M28)</f>
        <v>0</v>
      </c>
      <c r="O28" s="217">
        <f>IF(N28=0,0,IF(N28&gt;N30,2,IF(N28&lt;N30,0,IF(N30=N30,1))))</f>
        <v>0</v>
      </c>
      <c r="P28" s="218">
        <v>0</v>
      </c>
      <c r="Q28" s="218">
        <v>0</v>
      </c>
      <c r="R28" s="217">
        <f>SUM(P28,Q28)</f>
        <v>0</v>
      </c>
      <c r="S28" s="217">
        <f>IF(R28=0,0,IF(R28&gt;R30,2,IF(R28&lt;R30,0,IF(R30=R30,1))))</f>
        <v>0</v>
      </c>
      <c r="T28" s="218">
        <v>0</v>
      </c>
      <c r="U28" s="218">
        <v>0</v>
      </c>
      <c r="V28" s="217">
        <f>SUM(T28,U28)</f>
        <v>0</v>
      </c>
      <c r="W28" s="217">
        <f>IF(V28=0,0,IF(V28&gt;V30,2,IF(V28&lt;V30,0,IF(V30=V30,1))))</f>
        <v>0</v>
      </c>
      <c r="X28" s="218">
        <v>0</v>
      </c>
      <c r="Y28" s="218">
        <v>0</v>
      </c>
      <c r="Z28" s="217">
        <f>SUM(X28,Y28)</f>
        <v>0</v>
      </c>
      <c r="AA28" s="217">
        <f>IF(Z28=0,0,IF(Z28&gt;Z30,2,IF(Z28&lt;Z30,0,IF(Z30=Z30,1))))</f>
        <v>0</v>
      </c>
      <c r="AB28" s="218">
        <v>0</v>
      </c>
      <c r="AC28" s="218">
        <v>0</v>
      </c>
      <c r="AD28" s="217">
        <f>SUM(AB28,AC28)</f>
        <v>0</v>
      </c>
      <c r="AE28" s="217">
        <f>IF(AD28=0,0,IF(AD28&gt;AD30,2,IF(AD28&lt;AD30,0,IF(AD30=AD30,1))))</f>
        <v>0</v>
      </c>
      <c r="AF28" s="218">
        <v>0</v>
      </c>
      <c r="AG28" s="218">
        <v>0</v>
      </c>
      <c r="AH28" s="217">
        <f>SUM(AF28,AG28)</f>
        <v>0</v>
      </c>
      <c r="AI28" s="217">
        <f>IF(AH28=0,0,IF(AH28&gt;AH30,2,IF(AH28&lt;AH30,0,IF(AH30=AH30,1))))</f>
        <v>0</v>
      </c>
      <c r="AJ28" s="218">
        <v>0</v>
      </c>
      <c r="AK28" s="218">
        <v>0</v>
      </c>
      <c r="AL28" s="217">
        <f>SUM(AJ28,AK28)</f>
        <v>0</v>
      </c>
      <c r="AM28" s="217">
        <f>IF(AL28=0,0,IF(AL28&gt;AL30,2,IF(AL28&lt;AL30,0,IF(AL30=AL30,1))))</f>
        <v>0</v>
      </c>
      <c r="AN28" s="218">
        <v>0</v>
      </c>
      <c r="AO28" s="218">
        <v>0</v>
      </c>
      <c r="AP28" s="217">
        <f>SUM(AN28,AO28)</f>
        <v>0</v>
      </c>
      <c r="AQ28" s="217">
        <f>IF(AP28=0,0,IF(AP28&gt;AP30,2,IF(AP28&lt;AP30,0,IF(AP30=AP30,1))))</f>
        <v>0</v>
      </c>
      <c r="AR28" s="218">
        <v>0</v>
      </c>
      <c r="AS28" s="218">
        <v>0</v>
      </c>
      <c r="AT28" s="217">
        <f>SUM(AR28,AS28)</f>
        <v>0</v>
      </c>
      <c r="AU28" s="217">
        <f>IF(AT28=0,0,IF(AT28&gt;AT30,2,IF(AT28&lt;AT30,0,IF(AT30=AT30,1))))</f>
        <v>0</v>
      </c>
      <c r="AV28" s="218">
        <v>0</v>
      </c>
      <c r="AW28" s="218">
        <v>0</v>
      </c>
      <c r="AX28" s="217">
        <f>SUM(AV28,AW28)</f>
        <v>0</v>
      </c>
      <c r="AY28" s="217">
        <f>IF(AX28=0,0,IF(AX28&gt;AX30,2,IF(AX28&lt;AX30,0,IF(AX30=AX30,1))))</f>
        <v>0</v>
      </c>
      <c r="AZ28" s="218">
        <v>0</v>
      </c>
      <c r="BA28" s="218">
        <v>0</v>
      </c>
      <c r="BB28" s="217">
        <f>SUM(AZ28,BA28)</f>
        <v>0</v>
      </c>
      <c r="BC28" s="217">
        <f>IF(BB28=0,0,IF(BB28&gt;BB30,2,IF(BB28&lt;BB30,0,IF(BB30=BB30,1))))</f>
        <v>0</v>
      </c>
      <c r="BD28" s="218">
        <v>0</v>
      </c>
      <c r="BE28" s="218">
        <v>0</v>
      </c>
      <c r="BF28" s="217">
        <f>SUM(BD28,BE28)</f>
        <v>0</v>
      </c>
      <c r="BG28" s="217">
        <f>IF(BF28=0,0,IF(BF28&gt;BF30,2,IF(BF28&lt;BF30,0,IF(BF30=BF30,1))))</f>
        <v>0</v>
      </c>
      <c r="BH28" s="218">
        <v>0</v>
      </c>
      <c r="BI28" s="218">
        <v>0</v>
      </c>
      <c r="BJ28" s="217">
        <f>SUM(BH28,BI28)</f>
        <v>0</v>
      </c>
      <c r="BK28" s="217">
        <f>IF(BJ28=0,0,IF(BJ28&gt;BJ30,2,IF(BJ28&lt;BJ30,0,IF(BJ30=BJ30,1))))</f>
        <v>0</v>
      </c>
      <c r="BL28" s="218">
        <v>0</v>
      </c>
      <c r="BM28" s="218">
        <v>0</v>
      </c>
      <c r="BN28" s="217">
        <f>SUM(BL28,BM28)</f>
        <v>0</v>
      </c>
      <c r="BO28" s="217">
        <f>IF(BN28=0,0,IF(BN28&gt;BN30,2,IF(BN28&lt;BN30,0,IF(BN30=BN30,1))))</f>
        <v>0</v>
      </c>
    </row>
    <row r="29" spans="1:67">
      <c r="A29" s="324"/>
      <c r="B29" s="223"/>
      <c r="C29" s="222"/>
      <c r="D29" s="221" t="s">
        <v>120</v>
      </c>
      <c r="E29" s="221" t="s">
        <v>119</v>
      </c>
      <c r="F29" s="221" t="s">
        <v>150</v>
      </c>
      <c r="G29" s="221" t="s">
        <v>149</v>
      </c>
      <c r="H29" s="221" t="s">
        <v>120</v>
      </c>
      <c r="I29" s="221" t="s">
        <v>119</v>
      </c>
      <c r="J29" s="221" t="s">
        <v>148</v>
      </c>
      <c r="K29" s="221" t="s">
        <v>147</v>
      </c>
      <c r="L29" s="221" t="s">
        <v>120</v>
      </c>
      <c r="M29" s="221" t="s">
        <v>119</v>
      </c>
      <c r="N29" s="221" t="s">
        <v>146</v>
      </c>
      <c r="O29" s="221" t="s">
        <v>145</v>
      </c>
      <c r="P29" s="221" t="s">
        <v>120</v>
      </c>
      <c r="Q29" s="221" t="s">
        <v>119</v>
      </c>
      <c r="R29" s="221" t="s">
        <v>144</v>
      </c>
      <c r="S29" s="221" t="s">
        <v>143</v>
      </c>
      <c r="T29" s="221" t="s">
        <v>120</v>
      </c>
      <c r="U29" s="221" t="s">
        <v>119</v>
      </c>
      <c r="V29" s="221" t="s">
        <v>142</v>
      </c>
      <c r="W29" s="221" t="s">
        <v>141</v>
      </c>
      <c r="X29" s="221" t="s">
        <v>120</v>
      </c>
      <c r="Y29" s="221" t="s">
        <v>119</v>
      </c>
      <c r="Z29" s="221" t="s">
        <v>140</v>
      </c>
      <c r="AA29" s="221" t="s">
        <v>139</v>
      </c>
      <c r="AB29" s="221" t="s">
        <v>120</v>
      </c>
      <c r="AC29" s="221" t="s">
        <v>119</v>
      </c>
      <c r="AD29" s="221" t="s">
        <v>138</v>
      </c>
      <c r="AE29" s="221" t="s">
        <v>137</v>
      </c>
      <c r="AF29" s="221" t="s">
        <v>120</v>
      </c>
      <c r="AG29" s="221" t="s">
        <v>119</v>
      </c>
      <c r="AH29" s="221" t="s">
        <v>136</v>
      </c>
      <c r="AI29" s="221" t="s">
        <v>135</v>
      </c>
      <c r="AJ29" s="221" t="s">
        <v>120</v>
      </c>
      <c r="AK29" s="221" t="s">
        <v>119</v>
      </c>
      <c r="AL29" s="221" t="s">
        <v>134</v>
      </c>
      <c r="AM29" s="221" t="s">
        <v>133</v>
      </c>
      <c r="AN29" s="221" t="s">
        <v>120</v>
      </c>
      <c r="AO29" s="221" t="s">
        <v>119</v>
      </c>
      <c r="AP29" s="221" t="s">
        <v>132</v>
      </c>
      <c r="AQ29" s="221" t="s">
        <v>131</v>
      </c>
      <c r="AR29" s="221" t="s">
        <v>120</v>
      </c>
      <c r="AS29" s="221" t="s">
        <v>119</v>
      </c>
      <c r="AT29" s="221" t="s">
        <v>130</v>
      </c>
      <c r="AU29" s="221" t="s">
        <v>129</v>
      </c>
      <c r="AV29" s="221" t="s">
        <v>120</v>
      </c>
      <c r="AW29" s="221" t="s">
        <v>119</v>
      </c>
      <c r="AX29" s="221" t="s">
        <v>128</v>
      </c>
      <c r="AY29" s="221" t="s">
        <v>127</v>
      </c>
      <c r="AZ29" s="221" t="s">
        <v>120</v>
      </c>
      <c r="BA29" s="221" t="s">
        <v>119</v>
      </c>
      <c r="BB29" s="221" t="s">
        <v>126</v>
      </c>
      <c r="BC29" s="221" t="s">
        <v>125</v>
      </c>
      <c r="BD29" s="221" t="s">
        <v>120</v>
      </c>
      <c r="BE29" s="221" t="s">
        <v>119</v>
      </c>
      <c r="BF29" s="221" t="s">
        <v>124</v>
      </c>
      <c r="BG29" s="221" t="s">
        <v>123</v>
      </c>
      <c r="BH29" s="221" t="s">
        <v>120</v>
      </c>
      <c r="BI29" s="221" t="s">
        <v>119</v>
      </c>
      <c r="BJ29" s="221" t="s">
        <v>122</v>
      </c>
      <c r="BK29" s="221" t="s">
        <v>121</v>
      </c>
      <c r="BL29" s="221" t="s">
        <v>120</v>
      </c>
      <c r="BM29" s="221" t="s">
        <v>119</v>
      </c>
      <c r="BN29" s="221" t="s">
        <v>118</v>
      </c>
      <c r="BO29" s="221" t="s">
        <v>117</v>
      </c>
    </row>
    <row r="30" spans="1:67">
      <c r="A30" s="324"/>
      <c r="B30" s="220" t="s">
        <v>187</v>
      </c>
      <c r="C30" s="224" t="s">
        <v>207</v>
      </c>
      <c r="D30" s="218">
        <v>0</v>
      </c>
      <c r="E30" s="218">
        <v>0</v>
      </c>
      <c r="F30" s="217">
        <f>SUM(D30,E30)</f>
        <v>0</v>
      </c>
      <c r="G30" s="217">
        <f>IF(F30=0,0,IF(F30&gt;F28,2,IF(F30&lt;F28,0,IF(F28=F30,1))))</f>
        <v>0</v>
      </c>
      <c r="H30" s="218">
        <v>0</v>
      </c>
      <c r="I30" s="218">
        <v>0</v>
      </c>
      <c r="J30" s="217">
        <f>SUM(H30,I30)</f>
        <v>0</v>
      </c>
      <c r="K30" s="217">
        <f>IF(J30=0,0,IF(J30&gt;J28,2,IF(J30&lt;J28,0,IF(J28=J30,1))))</f>
        <v>0</v>
      </c>
      <c r="L30" s="218">
        <v>0</v>
      </c>
      <c r="M30" s="218">
        <v>0</v>
      </c>
      <c r="N30" s="217">
        <f>SUM(L30,M30)</f>
        <v>0</v>
      </c>
      <c r="O30" s="217">
        <f>IF(N30=0,0,IF(N30&gt;N28,2,IF(N30&lt;N28,0,IF(N28=N30,1))))</f>
        <v>0</v>
      </c>
      <c r="P30" s="218">
        <v>0</v>
      </c>
      <c r="Q30" s="218">
        <v>0</v>
      </c>
      <c r="R30" s="217">
        <f>SUM(P30,Q30)</f>
        <v>0</v>
      </c>
      <c r="S30" s="217">
        <f>IF(R30=0,0,IF(R30&gt;R28,2,IF(R30&lt;R28,0,IF(R28=R30,1))))</f>
        <v>0</v>
      </c>
      <c r="T30" s="218">
        <v>0</v>
      </c>
      <c r="U30" s="218">
        <v>0</v>
      </c>
      <c r="V30" s="217">
        <f>SUM(T30,U30)</f>
        <v>0</v>
      </c>
      <c r="W30" s="217">
        <f>IF(V30=0,0,IF(V30&gt;V28,2,IF(V30&lt;V28,0,IF(V28=V30,1))))</f>
        <v>0</v>
      </c>
      <c r="X30" s="218">
        <v>0</v>
      </c>
      <c r="Y30" s="218">
        <v>0</v>
      </c>
      <c r="Z30" s="217">
        <f>SUM(X30,Y30)</f>
        <v>0</v>
      </c>
      <c r="AA30" s="217">
        <f>IF(Z30=0,0,IF(Z30&gt;Z28,2,IF(Z30&lt;Z28,0,IF(Z28=Z30,1))))</f>
        <v>0</v>
      </c>
      <c r="AB30" s="218">
        <v>0</v>
      </c>
      <c r="AC30" s="218">
        <v>0</v>
      </c>
      <c r="AD30" s="217">
        <f>SUM(AB30,AC30)</f>
        <v>0</v>
      </c>
      <c r="AE30" s="217">
        <f>IF(AD30=0,0,IF(AD30&gt;AD28,2,IF(AD30&lt;AD28,0,IF(AD28=AD30,1))))</f>
        <v>0</v>
      </c>
      <c r="AF30" s="218">
        <v>0</v>
      </c>
      <c r="AG30" s="218">
        <v>0</v>
      </c>
      <c r="AH30" s="217">
        <f>SUM(AF30,AG30)</f>
        <v>0</v>
      </c>
      <c r="AI30" s="217">
        <f>IF(AH30=0,0,IF(AH30&gt;AH28,2,IF(AH30&lt;AH28,0,IF(AH28=AH30,1))))</f>
        <v>0</v>
      </c>
      <c r="AJ30" s="218">
        <v>0</v>
      </c>
      <c r="AK30" s="218">
        <v>0</v>
      </c>
      <c r="AL30" s="217">
        <f>SUM(AJ30,AK30)</f>
        <v>0</v>
      </c>
      <c r="AM30" s="217">
        <f>IF(AL30=0,0,IF(AL30&gt;AL28,2,IF(AL30&lt;AL28,0,IF(AL28=AL30,1))))</f>
        <v>0</v>
      </c>
      <c r="AN30" s="218">
        <v>0</v>
      </c>
      <c r="AO30" s="218">
        <v>0</v>
      </c>
      <c r="AP30" s="217">
        <f>SUM(AN30,AO30)</f>
        <v>0</v>
      </c>
      <c r="AQ30" s="217">
        <f>IF(AP30=0,0,IF(AP30&gt;AP28,2,IF(AP30&lt;AP28,0,IF(AP28=AP30,1))))</f>
        <v>0</v>
      </c>
      <c r="AR30" s="218">
        <v>0</v>
      </c>
      <c r="AS30" s="218">
        <v>0</v>
      </c>
      <c r="AT30" s="217">
        <f>SUM(AR30,AS30)</f>
        <v>0</v>
      </c>
      <c r="AU30" s="217">
        <f>IF(AT30=0,0,IF(AT30&gt;AT28,2,IF(AT30&lt;AT28,0,IF(AT28=AT30,1))))</f>
        <v>0</v>
      </c>
      <c r="AV30" s="218">
        <v>0</v>
      </c>
      <c r="AW30" s="218">
        <v>0</v>
      </c>
      <c r="AX30" s="217">
        <f>SUM(AV30,AW30)</f>
        <v>0</v>
      </c>
      <c r="AY30" s="217">
        <f>IF(AX30=0,0,IF(AX30&gt;AX28,2,IF(AX30&lt;AX28,0,IF(AX28=AX30,1))))</f>
        <v>0</v>
      </c>
      <c r="AZ30" s="218">
        <v>0</v>
      </c>
      <c r="BA30" s="218">
        <v>0</v>
      </c>
      <c r="BB30" s="217">
        <f>SUM(AZ30,BA30)</f>
        <v>0</v>
      </c>
      <c r="BC30" s="217">
        <f>IF(BB30=0,0,IF(BB30&gt;BB28,2,IF(BB30&lt;BB28,0,IF(BB28=BB30,1))))</f>
        <v>0</v>
      </c>
      <c r="BD30" s="218">
        <v>0</v>
      </c>
      <c r="BE30" s="218">
        <v>0</v>
      </c>
      <c r="BF30" s="217">
        <f>SUM(BD30,BE30)</f>
        <v>0</v>
      </c>
      <c r="BG30" s="217">
        <f>IF(BF30=0,0,IF(BF30&gt;BF28,2,IF(BF30&lt;BF28,0,IF(BF28=BF30,1))))</f>
        <v>0</v>
      </c>
      <c r="BH30" s="218">
        <v>0</v>
      </c>
      <c r="BI30" s="218">
        <v>0</v>
      </c>
      <c r="BJ30" s="217">
        <f>SUM(BH30,BI30)</f>
        <v>0</v>
      </c>
      <c r="BK30" s="217">
        <f>IF(BJ30=0,0,IF(BJ30&gt;BJ28,2,IF(BJ30&lt;BJ28,0,IF(BJ28=BJ30,1))))</f>
        <v>0</v>
      </c>
      <c r="BL30" s="218">
        <v>0</v>
      </c>
      <c r="BM30" s="218">
        <v>0</v>
      </c>
      <c r="BN30" s="217">
        <f>SUM(BL30,BM30)</f>
        <v>0</v>
      </c>
      <c r="BO30" s="217">
        <f>IF(BN30=0,0,IF(BN30&gt;BN28,2,IF(BN30&lt;BN28,0,IF(BN28=BN30,1))))</f>
        <v>0</v>
      </c>
    </row>
    <row r="32" spans="1:67">
      <c r="D32" s="216" t="s">
        <v>186</v>
      </c>
      <c r="E32">
        <f>SUM(G28,K28,O28,S28,W28,AA28,AE28,AI28,AM28,AQ28,AU28,AY28,BC28,BG28,BK28,BO28)</f>
        <v>0</v>
      </c>
      <c r="G32" s="216" t="s">
        <v>114</v>
      </c>
      <c r="J32" t="s">
        <v>185</v>
      </c>
      <c r="K32" t="b">
        <f>G33</f>
        <v>0</v>
      </c>
    </row>
    <row r="33" spans="1:67">
      <c r="D33" s="216" t="s">
        <v>184</v>
      </c>
      <c r="E33">
        <f>SUM(G30,K30,O30,S30,W30,AA30,AE30,AI30,AM30,AQ30,AU30,AY30,BC30,BG30,BK30,BO30)</f>
        <v>0</v>
      </c>
      <c r="G33" t="b">
        <f>IF(E32&gt;E33,C28,IF(E33&gt;E32,C30))</f>
        <v>0</v>
      </c>
      <c r="J33" t="s">
        <v>183</v>
      </c>
      <c r="K33" t="str">
        <f>IF(K32=C28,C30,C28)</f>
        <v>??? / ???</v>
      </c>
    </row>
    <row r="36" spans="1:67">
      <c r="A36" s="323" t="s">
        <v>182</v>
      </c>
      <c r="B36" s="28"/>
      <c r="C36" s="1"/>
      <c r="D36" s="321" t="s">
        <v>167</v>
      </c>
      <c r="E36" s="322"/>
      <c r="F36" s="1"/>
      <c r="G36" s="1"/>
      <c r="H36" s="321" t="s">
        <v>166</v>
      </c>
      <c r="I36" s="322"/>
      <c r="J36" s="1"/>
      <c r="K36" s="1"/>
      <c r="L36" s="321" t="s">
        <v>165</v>
      </c>
      <c r="M36" s="322"/>
      <c r="N36" s="1"/>
      <c r="O36" s="1"/>
      <c r="P36" s="321" t="s">
        <v>164</v>
      </c>
      <c r="Q36" s="322"/>
      <c r="R36" s="1"/>
      <c r="S36" s="1"/>
      <c r="T36" s="321" t="s">
        <v>163</v>
      </c>
      <c r="U36" s="322"/>
      <c r="V36" s="1"/>
      <c r="W36" s="1"/>
      <c r="X36" s="321" t="s">
        <v>162</v>
      </c>
      <c r="Y36" s="322"/>
      <c r="Z36" s="1"/>
      <c r="AA36" s="1"/>
      <c r="AB36" s="321" t="s">
        <v>161</v>
      </c>
      <c r="AC36" s="322"/>
      <c r="AD36" s="1"/>
      <c r="AE36" s="1"/>
      <c r="AF36" s="321" t="s">
        <v>160</v>
      </c>
      <c r="AG36" s="322"/>
      <c r="AH36" s="1"/>
      <c r="AI36" s="1"/>
      <c r="AJ36" s="321" t="s">
        <v>159</v>
      </c>
      <c r="AK36" s="322"/>
      <c r="AL36" s="1"/>
      <c r="AM36" s="1"/>
      <c r="AN36" s="321" t="s">
        <v>158</v>
      </c>
      <c r="AO36" s="322"/>
      <c r="AP36" s="1"/>
      <c r="AQ36" s="1"/>
      <c r="AR36" s="321" t="s">
        <v>157</v>
      </c>
      <c r="AS36" s="322"/>
      <c r="AT36" s="1"/>
      <c r="AU36" s="1"/>
      <c r="AV36" s="321" t="s">
        <v>156</v>
      </c>
      <c r="AW36" s="322"/>
      <c r="AX36" s="1"/>
      <c r="AY36" s="1"/>
      <c r="AZ36" s="321" t="s">
        <v>155</v>
      </c>
      <c r="BA36" s="322"/>
      <c r="BB36" s="1"/>
      <c r="BC36" s="1"/>
      <c r="BD36" s="321" t="s">
        <v>154</v>
      </c>
      <c r="BE36" s="322"/>
      <c r="BF36" s="1"/>
      <c r="BG36" s="1"/>
      <c r="BH36" s="321" t="s">
        <v>153</v>
      </c>
      <c r="BI36" s="322"/>
      <c r="BJ36" s="1"/>
      <c r="BK36" s="1"/>
      <c r="BL36" s="321" t="s">
        <v>152</v>
      </c>
      <c r="BM36" s="322"/>
      <c r="BN36" s="1"/>
      <c r="BO36" s="1"/>
    </row>
    <row r="37" spans="1:67">
      <c r="A37" s="324"/>
      <c r="B37" s="223"/>
      <c r="C37" s="1"/>
      <c r="D37" s="221" t="s">
        <v>120</v>
      </c>
      <c r="E37" s="221" t="s">
        <v>119</v>
      </c>
      <c r="F37" s="221" t="s">
        <v>150</v>
      </c>
      <c r="G37" s="221" t="s">
        <v>149</v>
      </c>
      <c r="H37" s="221" t="s">
        <v>120</v>
      </c>
      <c r="I37" s="221" t="s">
        <v>119</v>
      </c>
      <c r="J37" s="221" t="s">
        <v>148</v>
      </c>
      <c r="K37" s="221" t="s">
        <v>147</v>
      </c>
      <c r="L37" s="221" t="s">
        <v>120</v>
      </c>
      <c r="M37" s="221" t="s">
        <v>119</v>
      </c>
      <c r="N37" s="221" t="s">
        <v>146</v>
      </c>
      <c r="O37" s="221" t="s">
        <v>145</v>
      </c>
      <c r="P37" s="221" t="s">
        <v>120</v>
      </c>
      <c r="Q37" s="221" t="s">
        <v>119</v>
      </c>
      <c r="R37" s="221" t="s">
        <v>144</v>
      </c>
      <c r="S37" s="221" t="s">
        <v>143</v>
      </c>
      <c r="T37" s="221" t="s">
        <v>120</v>
      </c>
      <c r="U37" s="221" t="s">
        <v>119</v>
      </c>
      <c r="V37" s="221" t="s">
        <v>142</v>
      </c>
      <c r="W37" s="221" t="s">
        <v>141</v>
      </c>
      <c r="X37" s="221" t="s">
        <v>120</v>
      </c>
      <c r="Y37" s="221" t="s">
        <v>119</v>
      </c>
      <c r="Z37" s="221" t="s">
        <v>140</v>
      </c>
      <c r="AA37" s="221" t="s">
        <v>139</v>
      </c>
      <c r="AB37" s="221" t="s">
        <v>120</v>
      </c>
      <c r="AC37" s="221" t="s">
        <v>119</v>
      </c>
      <c r="AD37" s="221" t="s">
        <v>138</v>
      </c>
      <c r="AE37" s="221" t="s">
        <v>137</v>
      </c>
      <c r="AF37" s="221" t="s">
        <v>120</v>
      </c>
      <c r="AG37" s="221" t="s">
        <v>119</v>
      </c>
      <c r="AH37" s="221" t="s">
        <v>136</v>
      </c>
      <c r="AI37" s="221" t="s">
        <v>135</v>
      </c>
      <c r="AJ37" s="221" t="s">
        <v>120</v>
      </c>
      <c r="AK37" s="221" t="s">
        <v>119</v>
      </c>
      <c r="AL37" s="221" t="s">
        <v>134</v>
      </c>
      <c r="AM37" s="221" t="s">
        <v>133</v>
      </c>
      <c r="AN37" s="221" t="s">
        <v>120</v>
      </c>
      <c r="AO37" s="221" t="s">
        <v>119</v>
      </c>
      <c r="AP37" s="221" t="s">
        <v>132</v>
      </c>
      <c r="AQ37" s="221" t="s">
        <v>131</v>
      </c>
      <c r="AR37" s="221" t="s">
        <v>120</v>
      </c>
      <c r="AS37" s="221" t="s">
        <v>119</v>
      </c>
      <c r="AT37" s="221" t="s">
        <v>130</v>
      </c>
      <c r="AU37" s="221" t="s">
        <v>129</v>
      </c>
      <c r="AV37" s="221" t="s">
        <v>120</v>
      </c>
      <c r="AW37" s="221" t="s">
        <v>119</v>
      </c>
      <c r="AX37" s="221" t="s">
        <v>128</v>
      </c>
      <c r="AY37" s="221" t="s">
        <v>127</v>
      </c>
      <c r="AZ37" s="221" t="s">
        <v>120</v>
      </c>
      <c r="BA37" s="221" t="s">
        <v>119</v>
      </c>
      <c r="BB37" s="221" t="s">
        <v>126</v>
      </c>
      <c r="BC37" s="221" t="s">
        <v>125</v>
      </c>
      <c r="BD37" s="221" t="s">
        <v>120</v>
      </c>
      <c r="BE37" s="221" t="s">
        <v>119</v>
      </c>
      <c r="BF37" s="221" t="s">
        <v>124</v>
      </c>
      <c r="BG37" s="221" t="s">
        <v>123</v>
      </c>
      <c r="BH37" s="221" t="s">
        <v>120</v>
      </c>
      <c r="BI37" s="221" t="s">
        <v>119</v>
      </c>
      <c r="BJ37" s="221" t="s">
        <v>122</v>
      </c>
      <c r="BK37" s="221" t="s">
        <v>121</v>
      </c>
      <c r="BL37" s="221" t="s">
        <v>120</v>
      </c>
      <c r="BM37" s="221" t="s">
        <v>119</v>
      </c>
      <c r="BN37" s="221" t="s">
        <v>118</v>
      </c>
      <c r="BO37" s="221" t="s">
        <v>117</v>
      </c>
    </row>
    <row r="38" spans="1:67">
      <c r="A38" s="324"/>
      <c r="B38" s="220" t="s">
        <v>181</v>
      </c>
      <c r="C38" s="219" t="s">
        <v>207</v>
      </c>
      <c r="D38" s="218">
        <v>0</v>
      </c>
      <c r="E38" s="218">
        <v>0</v>
      </c>
      <c r="F38" s="217">
        <f>SUM(D38,E38)</f>
        <v>0</v>
      </c>
      <c r="G38" s="217">
        <f>IF(F38=0,0,IF(F38&gt;F40,2,IF(F38&lt;F40,0,IF(F40=F40,1))))</f>
        <v>0</v>
      </c>
      <c r="H38" s="218">
        <v>0</v>
      </c>
      <c r="I38" s="218">
        <v>0</v>
      </c>
      <c r="J38" s="217">
        <f>SUM(H38,I38)</f>
        <v>0</v>
      </c>
      <c r="K38" s="217">
        <f>IF(J38=0,0,IF(J38&gt;J40,2,IF(J38&lt;J40,0,IF(J40=J40,1))))</f>
        <v>0</v>
      </c>
      <c r="L38" s="218">
        <v>0</v>
      </c>
      <c r="M38" s="218">
        <v>0</v>
      </c>
      <c r="N38" s="217">
        <f>SUM(L38,M38)</f>
        <v>0</v>
      </c>
      <c r="O38" s="217">
        <f>IF(N38=0,0,IF(N38&gt;N40,2,IF(N38&lt;N40,0,IF(N40=N40,1))))</f>
        <v>0</v>
      </c>
      <c r="P38" s="218">
        <v>0</v>
      </c>
      <c r="Q38" s="218">
        <v>0</v>
      </c>
      <c r="R38" s="217">
        <f>SUM(P38,Q38)</f>
        <v>0</v>
      </c>
      <c r="S38" s="217">
        <f>IF(R38=0,0,IF(R38&gt;R40,2,IF(R38&lt;R40,0,IF(R40=R40,1))))</f>
        <v>0</v>
      </c>
      <c r="T38" s="218">
        <v>0</v>
      </c>
      <c r="U38" s="218">
        <v>0</v>
      </c>
      <c r="V38" s="217">
        <f>SUM(T38,U38)</f>
        <v>0</v>
      </c>
      <c r="W38" s="217">
        <f>IF(V38=0,0,IF(V38&gt;V40,2,IF(V38&lt;V40,0,IF(V40=V40,1))))</f>
        <v>0</v>
      </c>
      <c r="X38" s="218">
        <v>0</v>
      </c>
      <c r="Y38" s="218">
        <v>0</v>
      </c>
      <c r="Z38" s="217">
        <f>SUM(X38,Y38)</f>
        <v>0</v>
      </c>
      <c r="AA38" s="217">
        <f>IF(Z38=0,0,IF(Z38&gt;Z40,2,IF(Z38&lt;Z40,0,IF(Z40=Z40,1))))</f>
        <v>0</v>
      </c>
      <c r="AB38" s="218">
        <v>0</v>
      </c>
      <c r="AC38" s="218">
        <v>0</v>
      </c>
      <c r="AD38" s="217">
        <f>SUM(AB38,AC38)</f>
        <v>0</v>
      </c>
      <c r="AE38" s="217">
        <f>IF(AD38=0,0,IF(AD38&gt;AD40,2,IF(AD38&lt;AD40,0,IF(AD40=AD40,1))))</f>
        <v>0</v>
      </c>
      <c r="AF38" s="218">
        <v>0</v>
      </c>
      <c r="AG38" s="218">
        <v>0</v>
      </c>
      <c r="AH38" s="217">
        <f>SUM(AF38,AG38)</f>
        <v>0</v>
      </c>
      <c r="AI38" s="217">
        <f>IF(AH38=0,0,IF(AH38&gt;AH40,2,IF(AH38&lt;AH40,0,IF(AH40=AH40,1))))</f>
        <v>0</v>
      </c>
      <c r="AJ38" s="218">
        <v>0</v>
      </c>
      <c r="AK38" s="218">
        <v>0</v>
      </c>
      <c r="AL38" s="217">
        <f>SUM(AJ38,AK38)</f>
        <v>0</v>
      </c>
      <c r="AM38" s="217">
        <f>IF(AL38=0,0,IF(AL38&gt;AL40,2,IF(AL38&lt;AL40,0,IF(AL40=AL40,1))))</f>
        <v>0</v>
      </c>
      <c r="AN38" s="218">
        <v>0</v>
      </c>
      <c r="AO38" s="218">
        <v>0</v>
      </c>
      <c r="AP38" s="217">
        <f>SUM(AN38,AO38)</f>
        <v>0</v>
      </c>
      <c r="AQ38" s="217">
        <f>IF(AP38=0,0,IF(AP38&gt;AP40,2,IF(AP38&lt;AP40,0,IF(AP40=AP40,1))))</f>
        <v>0</v>
      </c>
      <c r="AR38" s="218">
        <v>0</v>
      </c>
      <c r="AS38" s="218">
        <v>0</v>
      </c>
      <c r="AT38" s="217">
        <f>SUM(AR38,AS38)</f>
        <v>0</v>
      </c>
      <c r="AU38" s="217">
        <f>IF(AT38=0,0,IF(AT38&gt;AT40,2,IF(AT38&lt;AT40,0,IF(AT40=AT40,1))))</f>
        <v>0</v>
      </c>
      <c r="AV38" s="218">
        <v>0</v>
      </c>
      <c r="AW38" s="218">
        <v>0</v>
      </c>
      <c r="AX38" s="217">
        <f>SUM(AV38,AW38)</f>
        <v>0</v>
      </c>
      <c r="AY38" s="217">
        <f>IF(AX38=0,0,IF(AX38&gt;AX40,2,IF(AX38&lt;AX40,0,IF(AX40=AX40,1))))</f>
        <v>0</v>
      </c>
      <c r="AZ38" s="218">
        <v>0</v>
      </c>
      <c r="BA38" s="218">
        <v>0</v>
      </c>
      <c r="BB38" s="217">
        <f>SUM(AZ38,BA38)</f>
        <v>0</v>
      </c>
      <c r="BC38" s="217">
        <f>IF(BB38=0,0,IF(BB38&gt;BB40,2,IF(BB38&lt;BB40,0,IF(BB40=BB40,1))))</f>
        <v>0</v>
      </c>
      <c r="BD38" s="218">
        <v>0</v>
      </c>
      <c r="BE38" s="218">
        <v>0</v>
      </c>
      <c r="BF38" s="217">
        <f>SUM(BD38,BE38)</f>
        <v>0</v>
      </c>
      <c r="BG38" s="217">
        <f>IF(BF38=0,0,IF(BF38&gt;BF40,2,IF(BF38&lt;BF40,0,IF(BF40=BF40,1))))</f>
        <v>0</v>
      </c>
      <c r="BH38" s="218">
        <v>0</v>
      </c>
      <c r="BI38" s="218">
        <v>0</v>
      </c>
      <c r="BJ38" s="217">
        <f>SUM(BH38,BI38)</f>
        <v>0</v>
      </c>
      <c r="BK38" s="217">
        <f>IF(BJ38=0,0,IF(BJ38&gt;BJ40,2,IF(BJ38&lt;BJ40,0,IF(BJ40=BJ40,1))))</f>
        <v>0</v>
      </c>
      <c r="BL38" s="218">
        <v>0</v>
      </c>
      <c r="BM38" s="218">
        <v>0</v>
      </c>
      <c r="BN38" s="217">
        <f>SUM(BL38,BM38)</f>
        <v>0</v>
      </c>
      <c r="BO38" s="217">
        <f>IF(BN38=0,0,IF(BN38&gt;BN40,2,IF(BN38&lt;BN40,0,IF(BN40=BN40,1))))</f>
        <v>0</v>
      </c>
    </row>
    <row r="39" spans="1:67">
      <c r="A39" s="324"/>
      <c r="B39" s="223"/>
      <c r="C39" s="222"/>
      <c r="D39" s="221" t="s">
        <v>120</v>
      </c>
      <c r="E39" s="221" t="s">
        <v>119</v>
      </c>
      <c r="F39" s="221" t="s">
        <v>150</v>
      </c>
      <c r="G39" s="221" t="s">
        <v>149</v>
      </c>
      <c r="H39" s="221" t="s">
        <v>120</v>
      </c>
      <c r="I39" s="221" t="s">
        <v>119</v>
      </c>
      <c r="J39" s="221" t="s">
        <v>148</v>
      </c>
      <c r="K39" s="221" t="s">
        <v>147</v>
      </c>
      <c r="L39" s="221" t="s">
        <v>120</v>
      </c>
      <c r="M39" s="221" t="s">
        <v>119</v>
      </c>
      <c r="N39" s="221" t="s">
        <v>146</v>
      </c>
      <c r="O39" s="221" t="s">
        <v>145</v>
      </c>
      <c r="P39" s="221" t="s">
        <v>120</v>
      </c>
      <c r="Q39" s="221" t="s">
        <v>119</v>
      </c>
      <c r="R39" s="221" t="s">
        <v>144</v>
      </c>
      <c r="S39" s="221" t="s">
        <v>143</v>
      </c>
      <c r="T39" s="221" t="s">
        <v>120</v>
      </c>
      <c r="U39" s="221" t="s">
        <v>119</v>
      </c>
      <c r="V39" s="221" t="s">
        <v>142</v>
      </c>
      <c r="W39" s="221" t="s">
        <v>141</v>
      </c>
      <c r="X39" s="221" t="s">
        <v>120</v>
      </c>
      <c r="Y39" s="221" t="s">
        <v>119</v>
      </c>
      <c r="Z39" s="221" t="s">
        <v>140</v>
      </c>
      <c r="AA39" s="221" t="s">
        <v>139</v>
      </c>
      <c r="AB39" s="221" t="s">
        <v>120</v>
      </c>
      <c r="AC39" s="221" t="s">
        <v>119</v>
      </c>
      <c r="AD39" s="221" t="s">
        <v>138</v>
      </c>
      <c r="AE39" s="221" t="s">
        <v>137</v>
      </c>
      <c r="AF39" s="221" t="s">
        <v>120</v>
      </c>
      <c r="AG39" s="221" t="s">
        <v>119</v>
      </c>
      <c r="AH39" s="221" t="s">
        <v>136</v>
      </c>
      <c r="AI39" s="221" t="s">
        <v>135</v>
      </c>
      <c r="AJ39" s="221" t="s">
        <v>120</v>
      </c>
      <c r="AK39" s="221" t="s">
        <v>119</v>
      </c>
      <c r="AL39" s="221" t="s">
        <v>134</v>
      </c>
      <c r="AM39" s="221" t="s">
        <v>133</v>
      </c>
      <c r="AN39" s="221" t="s">
        <v>120</v>
      </c>
      <c r="AO39" s="221" t="s">
        <v>119</v>
      </c>
      <c r="AP39" s="221" t="s">
        <v>132</v>
      </c>
      <c r="AQ39" s="221" t="s">
        <v>131</v>
      </c>
      <c r="AR39" s="221" t="s">
        <v>120</v>
      </c>
      <c r="AS39" s="221" t="s">
        <v>119</v>
      </c>
      <c r="AT39" s="221" t="s">
        <v>130</v>
      </c>
      <c r="AU39" s="221" t="s">
        <v>129</v>
      </c>
      <c r="AV39" s="221" t="s">
        <v>120</v>
      </c>
      <c r="AW39" s="221" t="s">
        <v>119</v>
      </c>
      <c r="AX39" s="221" t="s">
        <v>128</v>
      </c>
      <c r="AY39" s="221" t="s">
        <v>127</v>
      </c>
      <c r="AZ39" s="221" t="s">
        <v>120</v>
      </c>
      <c r="BA39" s="221" t="s">
        <v>119</v>
      </c>
      <c r="BB39" s="221" t="s">
        <v>126</v>
      </c>
      <c r="BC39" s="221" t="s">
        <v>125</v>
      </c>
      <c r="BD39" s="221" t="s">
        <v>120</v>
      </c>
      <c r="BE39" s="221" t="s">
        <v>119</v>
      </c>
      <c r="BF39" s="221" t="s">
        <v>124</v>
      </c>
      <c r="BG39" s="221" t="s">
        <v>123</v>
      </c>
      <c r="BH39" s="221" t="s">
        <v>120</v>
      </c>
      <c r="BI39" s="221" t="s">
        <v>119</v>
      </c>
      <c r="BJ39" s="221" t="s">
        <v>122</v>
      </c>
      <c r="BK39" s="221" t="s">
        <v>121</v>
      </c>
      <c r="BL39" s="221" t="s">
        <v>120</v>
      </c>
      <c r="BM39" s="221" t="s">
        <v>119</v>
      </c>
      <c r="BN39" s="221" t="s">
        <v>118</v>
      </c>
      <c r="BO39" s="221" t="s">
        <v>117</v>
      </c>
    </row>
    <row r="40" spans="1:67">
      <c r="A40" s="324"/>
      <c r="B40" s="220" t="s">
        <v>180</v>
      </c>
      <c r="C40" s="219" t="s">
        <v>207</v>
      </c>
      <c r="D40" s="218">
        <v>0</v>
      </c>
      <c r="E40" s="218">
        <v>0</v>
      </c>
      <c r="F40" s="217">
        <f>SUM(D40,E40)</f>
        <v>0</v>
      </c>
      <c r="G40" s="217">
        <f>IF(F40=0,0,IF(F40&gt;F38,2,IF(F40&lt;F38,0,IF(F38=F40,1))))</f>
        <v>0</v>
      </c>
      <c r="H40" s="218">
        <v>0</v>
      </c>
      <c r="I40" s="218">
        <v>0</v>
      </c>
      <c r="J40" s="217">
        <f>SUM(H40,I40)</f>
        <v>0</v>
      </c>
      <c r="K40" s="217">
        <f>IF(J40=0,0,IF(J40&gt;J38,2,IF(J40&lt;J38,0,IF(J38=J40,1))))</f>
        <v>0</v>
      </c>
      <c r="L40" s="218">
        <v>0</v>
      </c>
      <c r="M40" s="218">
        <v>0</v>
      </c>
      <c r="N40" s="217">
        <f>SUM(L40,M40)</f>
        <v>0</v>
      </c>
      <c r="O40" s="217">
        <f>IF(N40=0,0,IF(N40&gt;N38,2,IF(N40&lt;N38,0,IF(N38=N40,1))))</f>
        <v>0</v>
      </c>
      <c r="P40" s="218">
        <v>0</v>
      </c>
      <c r="Q40" s="218">
        <v>0</v>
      </c>
      <c r="R40" s="217">
        <f>SUM(P40,Q40)</f>
        <v>0</v>
      </c>
      <c r="S40" s="217">
        <f>IF(R40=0,0,IF(R40&gt;R38,2,IF(R40&lt;R38,0,IF(R38=R40,1))))</f>
        <v>0</v>
      </c>
      <c r="T40" s="218">
        <v>0</v>
      </c>
      <c r="U40" s="218">
        <v>0</v>
      </c>
      <c r="V40" s="217">
        <f>SUM(T40,U40)</f>
        <v>0</v>
      </c>
      <c r="W40" s="217">
        <f>IF(V40=0,0,IF(V40&gt;V38,2,IF(V40&lt;V38,0,IF(V38=V40,1))))</f>
        <v>0</v>
      </c>
      <c r="X40" s="218">
        <v>0</v>
      </c>
      <c r="Y40" s="218">
        <v>0</v>
      </c>
      <c r="Z40" s="217">
        <f>SUM(X40,Y40)</f>
        <v>0</v>
      </c>
      <c r="AA40" s="217">
        <f>IF(Z40=0,0,IF(Z40&gt;Z38,2,IF(Z40&lt;Z38,0,IF(Z38=Z40,1))))</f>
        <v>0</v>
      </c>
      <c r="AB40" s="218">
        <v>0</v>
      </c>
      <c r="AC40" s="218">
        <v>0</v>
      </c>
      <c r="AD40" s="217">
        <f>SUM(AB40,AC40)</f>
        <v>0</v>
      </c>
      <c r="AE40" s="217">
        <f>IF(AD40=0,0,IF(AD40&gt;AD38,2,IF(AD40&lt;AD38,0,IF(AD38=AD40,1))))</f>
        <v>0</v>
      </c>
      <c r="AF40" s="218">
        <v>0</v>
      </c>
      <c r="AG40" s="218">
        <v>0</v>
      </c>
      <c r="AH40" s="217">
        <f>SUM(AF40,AG40)</f>
        <v>0</v>
      </c>
      <c r="AI40" s="217">
        <f>IF(AH40=0,0,IF(AH40&gt;AH38,2,IF(AH40&lt;AH38,0,IF(AH38=AH40,1))))</f>
        <v>0</v>
      </c>
      <c r="AJ40" s="218">
        <v>0</v>
      </c>
      <c r="AK40" s="218">
        <v>0</v>
      </c>
      <c r="AL40" s="217">
        <f>SUM(AJ40,AK40)</f>
        <v>0</v>
      </c>
      <c r="AM40" s="217">
        <f>IF(AL40=0,0,IF(AL40&gt;AL38,2,IF(AL40&lt;AL38,0,IF(AL38=AL40,1))))</f>
        <v>0</v>
      </c>
      <c r="AN40" s="218">
        <v>0</v>
      </c>
      <c r="AO40" s="218">
        <v>0</v>
      </c>
      <c r="AP40" s="217">
        <f>SUM(AN40,AO40)</f>
        <v>0</v>
      </c>
      <c r="AQ40" s="217">
        <f>IF(AP40=0,0,IF(AP40&gt;AP38,2,IF(AP40&lt;AP38,0,IF(AP38=AP40,1))))</f>
        <v>0</v>
      </c>
      <c r="AR40" s="218">
        <v>0</v>
      </c>
      <c r="AS40" s="218">
        <v>0</v>
      </c>
      <c r="AT40" s="217">
        <f>SUM(AR40,AS40)</f>
        <v>0</v>
      </c>
      <c r="AU40" s="217">
        <f>IF(AT40=0,0,IF(AT40&gt;AT38,2,IF(AT40&lt;AT38,0,IF(AT38=AT40,1))))</f>
        <v>0</v>
      </c>
      <c r="AV40" s="218">
        <v>0</v>
      </c>
      <c r="AW40" s="218">
        <v>0</v>
      </c>
      <c r="AX40" s="217">
        <f>SUM(AV40,AW40)</f>
        <v>0</v>
      </c>
      <c r="AY40" s="217">
        <f>IF(AX40=0,0,IF(AX40&gt;AX38,2,IF(AX40&lt;AX38,0,IF(AX38=AX40,1))))</f>
        <v>0</v>
      </c>
      <c r="AZ40" s="218">
        <v>0</v>
      </c>
      <c r="BA40" s="218">
        <v>0</v>
      </c>
      <c r="BB40" s="217">
        <f>SUM(AZ40,BA40)</f>
        <v>0</v>
      </c>
      <c r="BC40" s="217">
        <f>IF(BB40=0,0,IF(BB40&gt;BB38,2,IF(BB40&lt;BB38,0,IF(BB38=BB40,1))))</f>
        <v>0</v>
      </c>
      <c r="BD40" s="218">
        <v>0</v>
      </c>
      <c r="BE40" s="218">
        <v>0</v>
      </c>
      <c r="BF40" s="217">
        <f>SUM(BD40,BE40)</f>
        <v>0</v>
      </c>
      <c r="BG40" s="217">
        <f>IF(BF40=0,0,IF(BF40&gt;BF38,2,IF(BF40&lt;BF38,0,IF(BF38=BF40,1))))</f>
        <v>0</v>
      </c>
      <c r="BH40" s="218">
        <v>0</v>
      </c>
      <c r="BI40" s="218">
        <v>0</v>
      </c>
      <c r="BJ40" s="217">
        <f>SUM(BH40,BI40)</f>
        <v>0</v>
      </c>
      <c r="BK40" s="217">
        <f>IF(BJ40=0,0,IF(BJ40&gt;BJ38,2,IF(BJ40&lt;BJ38,0,IF(BJ38=BJ40,1))))</f>
        <v>0</v>
      </c>
      <c r="BL40" s="218">
        <v>0</v>
      </c>
      <c r="BM40" s="218">
        <v>0</v>
      </c>
      <c r="BN40" s="217">
        <f>SUM(BL40,BM40)</f>
        <v>0</v>
      </c>
      <c r="BO40" s="217">
        <f>IF(BN40=0,0,IF(BN40&gt;BN38,2,IF(BN40&lt;BN38,0,IF(BN38=BN40,1))))</f>
        <v>0</v>
      </c>
    </row>
    <row r="42" spans="1:67">
      <c r="D42" s="216" t="s">
        <v>179</v>
      </c>
      <c r="E42">
        <f>SUM(G38,K38,O38,S38,W38,AA38,AE38,AI38,AM38,AQ38,AU38,AY38,BC38,BG38,BK38,BO38)</f>
        <v>0</v>
      </c>
      <c r="G42" s="216" t="s">
        <v>114</v>
      </c>
      <c r="J42" t="s">
        <v>178</v>
      </c>
      <c r="K42" t="b">
        <f>G43</f>
        <v>0</v>
      </c>
    </row>
    <row r="43" spans="1:67">
      <c r="D43" s="216" t="s">
        <v>177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176</v>
      </c>
      <c r="K43" t="str">
        <f>IF(K42=C38,C40,C38)</f>
        <v>??? / ???</v>
      </c>
    </row>
    <row r="46" spans="1:67">
      <c r="A46" s="323" t="s">
        <v>175</v>
      </c>
      <c r="B46" s="28"/>
      <c r="C46" s="1"/>
      <c r="D46" s="321" t="s">
        <v>167</v>
      </c>
      <c r="E46" s="322"/>
      <c r="F46" s="1"/>
      <c r="G46" s="1"/>
      <c r="H46" s="321" t="s">
        <v>166</v>
      </c>
      <c r="I46" s="322"/>
      <c r="J46" s="1"/>
      <c r="K46" s="1"/>
      <c r="L46" s="321" t="s">
        <v>165</v>
      </c>
      <c r="M46" s="322"/>
      <c r="N46" s="1"/>
      <c r="O46" s="1"/>
      <c r="P46" s="321" t="s">
        <v>164</v>
      </c>
      <c r="Q46" s="322"/>
      <c r="R46" s="1"/>
      <c r="S46" s="1"/>
      <c r="T46" s="321" t="s">
        <v>163</v>
      </c>
      <c r="U46" s="322"/>
      <c r="V46" s="1"/>
      <c r="W46" s="1"/>
      <c r="X46" s="321" t="s">
        <v>162</v>
      </c>
      <c r="Y46" s="322"/>
      <c r="Z46" s="1"/>
      <c r="AA46" s="1"/>
      <c r="AB46" s="321" t="s">
        <v>161</v>
      </c>
      <c r="AC46" s="322"/>
      <c r="AD46" s="1"/>
      <c r="AE46" s="1"/>
      <c r="AF46" s="321" t="s">
        <v>160</v>
      </c>
      <c r="AG46" s="322"/>
      <c r="AH46" s="1"/>
      <c r="AI46" s="1"/>
      <c r="AJ46" s="321" t="s">
        <v>159</v>
      </c>
      <c r="AK46" s="322"/>
      <c r="AL46" s="1"/>
      <c r="AM46" s="1"/>
      <c r="AN46" s="321" t="s">
        <v>158</v>
      </c>
      <c r="AO46" s="322"/>
      <c r="AP46" s="1"/>
      <c r="AQ46" s="1"/>
      <c r="AR46" s="321" t="s">
        <v>157</v>
      </c>
      <c r="AS46" s="322"/>
      <c r="AT46" s="1"/>
      <c r="AU46" s="1"/>
      <c r="AV46" s="321" t="s">
        <v>156</v>
      </c>
      <c r="AW46" s="322"/>
      <c r="AX46" s="1"/>
      <c r="AY46" s="1"/>
      <c r="AZ46" s="321" t="s">
        <v>155</v>
      </c>
      <c r="BA46" s="322"/>
      <c r="BB46" s="1"/>
      <c r="BC46" s="1"/>
      <c r="BD46" s="321" t="s">
        <v>154</v>
      </c>
      <c r="BE46" s="322"/>
      <c r="BF46" s="1"/>
      <c r="BG46" s="1"/>
      <c r="BH46" s="321" t="s">
        <v>153</v>
      </c>
      <c r="BI46" s="322"/>
      <c r="BJ46" s="1"/>
      <c r="BK46" s="1"/>
      <c r="BL46" s="321" t="s">
        <v>152</v>
      </c>
      <c r="BM46" s="322"/>
      <c r="BN46" s="1"/>
      <c r="BO46" s="1"/>
    </row>
    <row r="47" spans="1:67">
      <c r="A47" s="324"/>
      <c r="B47" s="223"/>
      <c r="C47" s="1"/>
      <c r="D47" s="221" t="s">
        <v>120</v>
      </c>
      <c r="E47" s="221" t="s">
        <v>119</v>
      </c>
      <c r="F47" s="221" t="s">
        <v>150</v>
      </c>
      <c r="G47" s="221" t="s">
        <v>149</v>
      </c>
      <c r="H47" s="221" t="s">
        <v>120</v>
      </c>
      <c r="I47" s="221" t="s">
        <v>119</v>
      </c>
      <c r="J47" s="221" t="s">
        <v>148</v>
      </c>
      <c r="K47" s="221" t="s">
        <v>147</v>
      </c>
      <c r="L47" s="221" t="s">
        <v>120</v>
      </c>
      <c r="M47" s="221" t="s">
        <v>119</v>
      </c>
      <c r="N47" s="221" t="s">
        <v>146</v>
      </c>
      <c r="O47" s="221" t="s">
        <v>145</v>
      </c>
      <c r="P47" s="221" t="s">
        <v>120</v>
      </c>
      <c r="Q47" s="221" t="s">
        <v>119</v>
      </c>
      <c r="R47" s="221" t="s">
        <v>144</v>
      </c>
      <c r="S47" s="221" t="s">
        <v>143</v>
      </c>
      <c r="T47" s="221" t="s">
        <v>120</v>
      </c>
      <c r="U47" s="221" t="s">
        <v>119</v>
      </c>
      <c r="V47" s="221" t="s">
        <v>142</v>
      </c>
      <c r="W47" s="221" t="s">
        <v>141</v>
      </c>
      <c r="X47" s="221" t="s">
        <v>120</v>
      </c>
      <c r="Y47" s="221" t="s">
        <v>119</v>
      </c>
      <c r="Z47" s="221" t="s">
        <v>140</v>
      </c>
      <c r="AA47" s="221" t="s">
        <v>139</v>
      </c>
      <c r="AB47" s="221" t="s">
        <v>120</v>
      </c>
      <c r="AC47" s="221" t="s">
        <v>119</v>
      </c>
      <c r="AD47" s="221" t="s">
        <v>138</v>
      </c>
      <c r="AE47" s="221" t="s">
        <v>137</v>
      </c>
      <c r="AF47" s="221" t="s">
        <v>120</v>
      </c>
      <c r="AG47" s="221" t="s">
        <v>119</v>
      </c>
      <c r="AH47" s="221" t="s">
        <v>136</v>
      </c>
      <c r="AI47" s="221" t="s">
        <v>135</v>
      </c>
      <c r="AJ47" s="221" t="s">
        <v>120</v>
      </c>
      <c r="AK47" s="221" t="s">
        <v>119</v>
      </c>
      <c r="AL47" s="221" t="s">
        <v>134</v>
      </c>
      <c r="AM47" s="221" t="s">
        <v>133</v>
      </c>
      <c r="AN47" s="221" t="s">
        <v>120</v>
      </c>
      <c r="AO47" s="221" t="s">
        <v>119</v>
      </c>
      <c r="AP47" s="221" t="s">
        <v>132</v>
      </c>
      <c r="AQ47" s="221" t="s">
        <v>131</v>
      </c>
      <c r="AR47" s="221" t="s">
        <v>120</v>
      </c>
      <c r="AS47" s="221" t="s">
        <v>119</v>
      </c>
      <c r="AT47" s="221" t="s">
        <v>130</v>
      </c>
      <c r="AU47" s="221" t="s">
        <v>129</v>
      </c>
      <c r="AV47" s="221" t="s">
        <v>120</v>
      </c>
      <c r="AW47" s="221" t="s">
        <v>119</v>
      </c>
      <c r="AX47" s="221" t="s">
        <v>128</v>
      </c>
      <c r="AY47" s="221" t="s">
        <v>127</v>
      </c>
      <c r="AZ47" s="221" t="s">
        <v>120</v>
      </c>
      <c r="BA47" s="221" t="s">
        <v>119</v>
      </c>
      <c r="BB47" s="221" t="s">
        <v>126</v>
      </c>
      <c r="BC47" s="221" t="s">
        <v>125</v>
      </c>
      <c r="BD47" s="221" t="s">
        <v>120</v>
      </c>
      <c r="BE47" s="221" t="s">
        <v>119</v>
      </c>
      <c r="BF47" s="221" t="s">
        <v>124</v>
      </c>
      <c r="BG47" s="221" t="s">
        <v>123</v>
      </c>
      <c r="BH47" s="221" t="s">
        <v>120</v>
      </c>
      <c r="BI47" s="221" t="s">
        <v>119</v>
      </c>
      <c r="BJ47" s="221" t="s">
        <v>122</v>
      </c>
      <c r="BK47" s="221" t="s">
        <v>121</v>
      </c>
      <c r="BL47" s="221" t="s">
        <v>120</v>
      </c>
      <c r="BM47" s="221" t="s">
        <v>119</v>
      </c>
      <c r="BN47" s="221" t="s">
        <v>118</v>
      </c>
      <c r="BO47" s="221" t="s">
        <v>117</v>
      </c>
    </row>
    <row r="48" spans="1:67">
      <c r="A48" s="324"/>
      <c r="B48" s="220" t="s">
        <v>174</v>
      </c>
      <c r="C48" s="219" t="s">
        <v>207</v>
      </c>
      <c r="D48" s="218">
        <v>0</v>
      </c>
      <c r="E48" s="218">
        <v>0</v>
      </c>
      <c r="F48" s="217">
        <f>SUM(D48,E48)</f>
        <v>0</v>
      </c>
      <c r="G48" s="217">
        <f>IF(F48=0,0,IF(F48&gt;F50,2,IF(F48&lt;F50,0,IF(F50=F50,1))))</f>
        <v>0</v>
      </c>
      <c r="H48" s="218">
        <v>0</v>
      </c>
      <c r="I48" s="218">
        <v>0</v>
      </c>
      <c r="J48" s="217">
        <f>SUM(H48,I48)</f>
        <v>0</v>
      </c>
      <c r="K48" s="217">
        <f>IF(J48=0,0,IF(J48&gt;J50,2,IF(J48&lt;J50,0,IF(J50=J50,1))))</f>
        <v>0</v>
      </c>
      <c r="L48" s="218">
        <v>0</v>
      </c>
      <c r="M48" s="218">
        <v>0</v>
      </c>
      <c r="N48" s="217">
        <f>SUM(L48,M48)</f>
        <v>0</v>
      </c>
      <c r="O48" s="217">
        <f>IF(N48=0,0,IF(N48&gt;N50,2,IF(N48&lt;N50,0,IF(N50=N50,1))))</f>
        <v>0</v>
      </c>
      <c r="P48" s="218">
        <v>0</v>
      </c>
      <c r="Q48" s="218">
        <v>0</v>
      </c>
      <c r="R48" s="217">
        <f>SUM(P48,Q48)</f>
        <v>0</v>
      </c>
      <c r="S48" s="217">
        <f>IF(R48=0,0,IF(R48&gt;R50,2,IF(R48&lt;R50,0,IF(R50=R50,1))))</f>
        <v>0</v>
      </c>
      <c r="T48" s="218">
        <v>0</v>
      </c>
      <c r="U48" s="218">
        <v>0</v>
      </c>
      <c r="V48" s="217">
        <f>SUM(T48,U48)</f>
        <v>0</v>
      </c>
      <c r="W48" s="217">
        <f>IF(V48=0,0,IF(V48&gt;V50,2,IF(V48&lt;V50,0,IF(V50=V50,1))))</f>
        <v>0</v>
      </c>
      <c r="X48" s="218">
        <v>0</v>
      </c>
      <c r="Y48" s="218">
        <v>0</v>
      </c>
      <c r="Z48" s="217">
        <f>SUM(X48,Y48)</f>
        <v>0</v>
      </c>
      <c r="AA48" s="217">
        <f>IF(Z48=0,0,IF(Z48&gt;Z50,2,IF(Z48&lt;Z50,0,IF(Z50=Z50,1))))</f>
        <v>0</v>
      </c>
      <c r="AB48" s="218">
        <v>0</v>
      </c>
      <c r="AC48" s="218">
        <v>0</v>
      </c>
      <c r="AD48" s="217">
        <f>SUM(AB48,AC48)</f>
        <v>0</v>
      </c>
      <c r="AE48" s="217">
        <f>IF(AD48=0,0,IF(AD48&gt;AD50,2,IF(AD48&lt;AD50,0,IF(AD50=AD50,1))))</f>
        <v>0</v>
      </c>
      <c r="AF48" s="218">
        <v>0</v>
      </c>
      <c r="AG48" s="218">
        <v>0</v>
      </c>
      <c r="AH48" s="217">
        <f>SUM(AF48,AG48)</f>
        <v>0</v>
      </c>
      <c r="AI48" s="217">
        <f>IF(AH48=0,0,IF(AH48&gt;AH50,2,IF(AH48&lt;AH50,0,IF(AH50=AH50,1))))</f>
        <v>0</v>
      </c>
      <c r="AJ48" s="218">
        <v>0</v>
      </c>
      <c r="AK48" s="218">
        <v>0</v>
      </c>
      <c r="AL48" s="217">
        <f>SUM(AJ48,AK48)</f>
        <v>0</v>
      </c>
      <c r="AM48" s="217">
        <f>IF(AL48=0,0,IF(AL48&gt;AL50,2,IF(AL48&lt;AL50,0,IF(AL50=AL50,1))))</f>
        <v>0</v>
      </c>
      <c r="AN48" s="218">
        <v>0</v>
      </c>
      <c r="AO48" s="218">
        <v>0</v>
      </c>
      <c r="AP48" s="217">
        <f>SUM(AN48,AO48)</f>
        <v>0</v>
      </c>
      <c r="AQ48" s="217">
        <f>IF(AP48=0,0,IF(AP48&gt;AP50,2,IF(AP48&lt;AP50,0,IF(AP50=AP50,1))))</f>
        <v>0</v>
      </c>
      <c r="AR48" s="218">
        <v>0</v>
      </c>
      <c r="AS48" s="218">
        <v>0</v>
      </c>
      <c r="AT48" s="217">
        <f>SUM(AR48,AS48)</f>
        <v>0</v>
      </c>
      <c r="AU48" s="217">
        <f>IF(AT48=0,0,IF(AT48&gt;AT50,2,IF(AT48&lt;AT50,0,IF(AT50=AT50,1))))</f>
        <v>0</v>
      </c>
      <c r="AV48" s="218">
        <v>0</v>
      </c>
      <c r="AW48" s="218">
        <v>0</v>
      </c>
      <c r="AX48" s="217">
        <f>SUM(AV48,AW48)</f>
        <v>0</v>
      </c>
      <c r="AY48" s="217">
        <f>IF(AX48=0,0,IF(AX48&gt;AX50,2,IF(AX48&lt;AX50,0,IF(AX50=AX50,1))))</f>
        <v>0</v>
      </c>
      <c r="AZ48" s="218">
        <v>0</v>
      </c>
      <c r="BA48" s="218">
        <v>0</v>
      </c>
      <c r="BB48" s="217">
        <f>SUM(AZ48,BA48)</f>
        <v>0</v>
      </c>
      <c r="BC48" s="217">
        <f>IF(BB48=0,0,IF(BB48&gt;BB50,2,IF(BB48&lt;BB50,0,IF(BB50=BB50,1))))</f>
        <v>0</v>
      </c>
      <c r="BD48" s="218">
        <v>0</v>
      </c>
      <c r="BE48" s="218">
        <v>0</v>
      </c>
      <c r="BF48" s="217">
        <f>SUM(BD48,BE48)</f>
        <v>0</v>
      </c>
      <c r="BG48" s="217">
        <f>IF(BF48=0,0,IF(BF48&gt;BF50,2,IF(BF48&lt;BF50,0,IF(BF50=BF50,1))))</f>
        <v>0</v>
      </c>
      <c r="BH48" s="218">
        <v>0</v>
      </c>
      <c r="BI48" s="218">
        <v>0</v>
      </c>
      <c r="BJ48" s="217">
        <f>SUM(BH48,BI48)</f>
        <v>0</v>
      </c>
      <c r="BK48" s="217">
        <f>IF(BJ48=0,0,IF(BJ48&gt;BJ50,2,IF(BJ48&lt;BJ50,0,IF(BJ50=BJ50,1))))</f>
        <v>0</v>
      </c>
      <c r="BL48" s="218">
        <v>0</v>
      </c>
      <c r="BM48" s="218">
        <v>0</v>
      </c>
      <c r="BN48" s="217">
        <f>SUM(BL48,BM48)</f>
        <v>0</v>
      </c>
      <c r="BO48" s="217">
        <f>IF(BN48=0,0,IF(BN48&gt;BN50,2,IF(BN48&lt;BN50,0,IF(BN50=BN50,1))))</f>
        <v>0</v>
      </c>
    </row>
    <row r="49" spans="1:67">
      <c r="A49" s="324"/>
      <c r="B49" s="223"/>
      <c r="C49" s="222"/>
      <c r="D49" s="221" t="s">
        <v>120</v>
      </c>
      <c r="E49" s="221" t="s">
        <v>119</v>
      </c>
      <c r="F49" s="221" t="s">
        <v>150</v>
      </c>
      <c r="G49" s="221" t="s">
        <v>149</v>
      </c>
      <c r="H49" s="221" t="s">
        <v>120</v>
      </c>
      <c r="I49" s="221" t="s">
        <v>119</v>
      </c>
      <c r="J49" s="221" t="s">
        <v>148</v>
      </c>
      <c r="K49" s="221" t="s">
        <v>147</v>
      </c>
      <c r="L49" s="221" t="s">
        <v>120</v>
      </c>
      <c r="M49" s="221" t="s">
        <v>119</v>
      </c>
      <c r="N49" s="221" t="s">
        <v>146</v>
      </c>
      <c r="O49" s="221" t="s">
        <v>145</v>
      </c>
      <c r="P49" s="221" t="s">
        <v>120</v>
      </c>
      <c r="Q49" s="221" t="s">
        <v>119</v>
      </c>
      <c r="R49" s="221" t="s">
        <v>144</v>
      </c>
      <c r="S49" s="221" t="s">
        <v>143</v>
      </c>
      <c r="T49" s="221" t="s">
        <v>120</v>
      </c>
      <c r="U49" s="221" t="s">
        <v>119</v>
      </c>
      <c r="V49" s="221" t="s">
        <v>142</v>
      </c>
      <c r="W49" s="221" t="s">
        <v>141</v>
      </c>
      <c r="X49" s="221" t="s">
        <v>120</v>
      </c>
      <c r="Y49" s="221" t="s">
        <v>119</v>
      </c>
      <c r="Z49" s="221" t="s">
        <v>140</v>
      </c>
      <c r="AA49" s="221" t="s">
        <v>139</v>
      </c>
      <c r="AB49" s="221" t="s">
        <v>120</v>
      </c>
      <c r="AC49" s="221" t="s">
        <v>119</v>
      </c>
      <c r="AD49" s="221" t="s">
        <v>138</v>
      </c>
      <c r="AE49" s="221" t="s">
        <v>137</v>
      </c>
      <c r="AF49" s="221" t="s">
        <v>120</v>
      </c>
      <c r="AG49" s="221" t="s">
        <v>119</v>
      </c>
      <c r="AH49" s="221" t="s">
        <v>136</v>
      </c>
      <c r="AI49" s="221" t="s">
        <v>135</v>
      </c>
      <c r="AJ49" s="221" t="s">
        <v>120</v>
      </c>
      <c r="AK49" s="221" t="s">
        <v>119</v>
      </c>
      <c r="AL49" s="221" t="s">
        <v>134</v>
      </c>
      <c r="AM49" s="221" t="s">
        <v>133</v>
      </c>
      <c r="AN49" s="221" t="s">
        <v>120</v>
      </c>
      <c r="AO49" s="221" t="s">
        <v>119</v>
      </c>
      <c r="AP49" s="221" t="s">
        <v>132</v>
      </c>
      <c r="AQ49" s="221" t="s">
        <v>131</v>
      </c>
      <c r="AR49" s="221" t="s">
        <v>120</v>
      </c>
      <c r="AS49" s="221" t="s">
        <v>119</v>
      </c>
      <c r="AT49" s="221" t="s">
        <v>130</v>
      </c>
      <c r="AU49" s="221" t="s">
        <v>129</v>
      </c>
      <c r="AV49" s="221" t="s">
        <v>120</v>
      </c>
      <c r="AW49" s="221" t="s">
        <v>119</v>
      </c>
      <c r="AX49" s="221" t="s">
        <v>128</v>
      </c>
      <c r="AY49" s="221" t="s">
        <v>127</v>
      </c>
      <c r="AZ49" s="221" t="s">
        <v>120</v>
      </c>
      <c r="BA49" s="221" t="s">
        <v>119</v>
      </c>
      <c r="BB49" s="221" t="s">
        <v>126</v>
      </c>
      <c r="BC49" s="221" t="s">
        <v>125</v>
      </c>
      <c r="BD49" s="221" t="s">
        <v>120</v>
      </c>
      <c r="BE49" s="221" t="s">
        <v>119</v>
      </c>
      <c r="BF49" s="221" t="s">
        <v>124</v>
      </c>
      <c r="BG49" s="221" t="s">
        <v>123</v>
      </c>
      <c r="BH49" s="221" t="s">
        <v>120</v>
      </c>
      <c r="BI49" s="221" t="s">
        <v>119</v>
      </c>
      <c r="BJ49" s="221" t="s">
        <v>122</v>
      </c>
      <c r="BK49" s="221" t="s">
        <v>121</v>
      </c>
      <c r="BL49" s="221" t="s">
        <v>120</v>
      </c>
      <c r="BM49" s="221" t="s">
        <v>119</v>
      </c>
      <c r="BN49" s="221" t="s">
        <v>118</v>
      </c>
      <c r="BO49" s="221" t="s">
        <v>117</v>
      </c>
    </row>
    <row r="50" spans="1:67">
      <c r="A50" s="324"/>
      <c r="B50" s="220" t="s">
        <v>173</v>
      </c>
      <c r="C50" s="219" t="s">
        <v>207</v>
      </c>
      <c r="D50" s="218">
        <v>0</v>
      </c>
      <c r="E50" s="218">
        <v>0</v>
      </c>
      <c r="F50" s="217">
        <f>SUM(D50,E50)</f>
        <v>0</v>
      </c>
      <c r="G50" s="217">
        <f>IF(F50=0,0,IF(F50&gt;F48,2,IF(F50&lt;F48,0,IF(F48=F50,1))))</f>
        <v>0</v>
      </c>
      <c r="H50" s="218">
        <v>0</v>
      </c>
      <c r="I50" s="218">
        <v>0</v>
      </c>
      <c r="J50" s="217">
        <f>SUM(H50,I50)</f>
        <v>0</v>
      </c>
      <c r="K50" s="217">
        <f>IF(J50=0,0,IF(J50&gt;J48,2,IF(J50&lt;J48,0,IF(J48=J50,1))))</f>
        <v>0</v>
      </c>
      <c r="L50" s="218">
        <v>0</v>
      </c>
      <c r="M50" s="218">
        <v>0</v>
      </c>
      <c r="N50" s="217">
        <f>SUM(L50,M50)</f>
        <v>0</v>
      </c>
      <c r="O50" s="217">
        <f>IF(N50=0,0,IF(N50&gt;N48,2,IF(N50&lt;N48,0,IF(N48=N50,1))))</f>
        <v>0</v>
      </c>
      <c r="P50" s="218">
        <v>0</v>
      </c>
      <c r="Q50" s="218">
        <v>0</v>
      </c>
      <c r="R50" s="217">
        <f>SUM(P50,Q50)</f>
        <v>0</v>
      </c>
      <c r="S50" s="217">
        <f>IF(R50=0,0,IF(R50&gt;R48,2,IF(R50&lt;R48,0,IF(R48=R50,1))))</f>
        <v>0</v>
      </c>
      <c r="T50" s="218">
        <v>0</v>
      </c>
      <c r="U50" s="218">
        <v>0</v>
      </c>
      <c r="V50" s="217">
        <f>SUM(T50,U50)</f>
        <v>0</v>
      </c>
      <c r="W50" s="217">
        <f>IF(V50=0,0,IF(V50&gt;V48,2,IF(V50&lt;V48,0,IF(V48=V50,1))))</f>
        <v>0</v>
      </c>
      <c r="X50" s="218">
        <v>0</v>
      </c>
      <c r="Y50" s="218">
        <v>0</v>
      </c>
      <c r="Z50" s="217">
        <f>SUM(X50,Y50)</f>
        <v>0</v>
      </c>
      <c r="AA50" s="217">
        <f>IF(Z50=0,0,IF(Z50&gt;Z48,2,IF(Z50&lt;Z48,0,IF(Z48=Z50,1))))</f>
        <v>0</v>
      </c>
      <c r="AB50" s="218">
        <v>0</v>
      </c>
      <c r="AC50" s="218">
        <v>0</v>
      </c>
      <c r="AD50" s="217">
        <f>SUM(AB50,AC50)</f>
        <v>0</v>
      </c>
      <c r="AE50" s="217">
        <f>IF(AD50=0,0,IF(AD50&gt;AD48,2,IF(AD50&lt;AD48,0,IF(AD48=AD50,1))))</f>
        <v>0</v>
      </c>
      <c r="AF50" s="218">
        <v>0</v>
      </c>
      <c r="AG50" s="218">
        <v>0</v>
      </c>
      <c r="AH50" s="217">
        <f>SUM(AF50,AG50)</f>
        <v>0</v>
      </c>
      <c r="AI50" s="217">
        <f>IF(AH50=0,0,IF(AH50&gt;AH48,2,IF(AH50&lt;AH48,0,IF(AH48=AH50,1))))</f>
        <v>0</v>
      </c>
      <c r="AJ50" s="218">
        <v>0</v>
      </c>
      <c r="AK50" s="218">
        <v>0</v>
      </c>
      <c r="AL50" s="217">
        <f>SUM(AJ50,AK50)</f>
        <v>0</v>
      </c>
      <c r="AM50" s="217">
        <f>IF(AL50=0,0,IF(AL50&gt;AL48,2,IF(AL50&lt;AL48,0,IF(AL48=AL50,1))))</f>
        <v>0</v>
      </c>
      <c r="AN50" s="218">
        <v>0</v>
      </c>
      <c r="AO50" s="218">
        <v>0</v>
      </c>
      <c r="AP50" s="217">
        <f>SUM(AN50,AO50)</f>
        <v>0</v>
      </c>
      <c r="AQ50" s="217">
        <f>IF(AP50=0,0,IF(AP50&gt;AP48,2,IF(AP50&lt;AP48,0,IF(AP48=AP50,1))))</f>
        <v>0</v>
      </c>
      <c r="AR50" s="218">
        <v>0</v>
      </c>
      <c r="AS50" s="218">
        <v>0</v>
      </c>
      <c r="AT50" s="217">
        <f>SUM(AR50,AS50)</f>
        <v>0</v>
      </c>
      <c r="AU50" s="217">
        <f>IF(AT50=0,0,IF(AT50&gt;AT48,2,IF(AT50&lt;AT48,0,IF(AT48=AT50,1))))</f>
        <v>0</v>
      </c>
      <c r="AV50" s="218">
        <v>0</v>
      </c>
      <c r="AW50" s="218">
        <v>0</v>
      </c>
      <c r="AX50" s="217">
        <f>SUM(AV50,AW50)</f>
        <v>0</v>
      </c>
      <c r="AY50" s="217">
        <f>IF(AX50=0,0,IF(AX50&gt;AX48,2,IF(AX50&lt;AX48,0,IF(AX48=AX50,1))))</f>
        <v>0</v>
      </c>
      <c r="AZ50" s="218">
        <v>0</v>
      </c>
      <c r="BA50" s="218">
        <v>0</v>
      </c>
      <c r="BB50" s="217">
        <f>SUM(AZ50,BA50)</f>
        <v>0</v>
      </c>
      <c r="BC50" s="217">
        <f>IF(BB50=0,0,IF(BB50&gt;BB48,2,IF(BB50&lt;BB48,0,IF(BB48=BB50,1))))</f>
        <v>0</v>
      </c>
      <c r="BD50" s="218">
        <v>0</v>
      </c>
      <c r="BE50" s="218">
        <v>0</v>
      </c>
      <c r="BF50" s="217">
        <f>SUM(BD50,BE50)</f>
        <v>0</v>
      </c>
      <c r="BG50" s="217">
        <f>IF(BF50=0,0,IF(BF50&gt;BF48,2,IF(BF50&lt;BF48,0,IF(BF48=BF50,1))))</f>
        <v>0</v>
      </c>
      <c r="BH50" s="218">
        <v>0</v>
      </c>
      <c r="BI50" s="218">
        <v>0</v>
      </c>
      <c r="BJ50" s="217">
        <f>SUM(BH50,BI50)</f>
        <v>0</v>
      </c>
      <c r="BK50" s="217">
        <f>IF(BJ50=0,0,IF(BJ50&gt;BJ48,2,IF(BJ50&lt;BJ48,0,IF(BJ48=BJ50,1))))</f>
        <v>0</v>
      </c>
      <c r="BL50" s="218">
        <v>0</v>
      </c>
      <c r="BM50" s="218">
        <v>0</v>
      </c>
      <c r="BN50" s="217">
        <f>SUM(BL50,BM50)</f>
        <v>0</v>
      </c>
      <c r="BO50" s="217">
        <f>IF(BN50=0,0,IF(BN50&gt;BN48,2,IF(BN50&lt;BN48,0,IF(BN48=BN50,1))))</f>
        <v>0</v>
      </c>
    </row>
    <row r="52" spans="1:67">
      <c r="D52" s="216" t="s">
        <v>172</v>
      </c>
      <c r="E52">
        <f>SUM(G48,K48,O48,S48,W48,AA48,AE48,AI48,AM48,AQ48,AU48,AY48,BC48,BG48,BK48,BO48)</f>
        <v>0</v>
      </c>
      <c r="G52" s="216" t="s">
        <v>114</v>
      </c>
      <c r="J52" t="s">
        <v>171</v>
      </c>
      <c r="K52" t="b">
        <f>G53</f>
        <v>0</v>
      </c>
    </row>
    <row r="53" spans="1:67">
      <c r="D53" s="216" t="s">
        <v>170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169</v>
      </c>
      <c r="K53" t="str">
        <f>IF(K52=C48,C50,C48)</f>
        <v>??? / ???</v>
      </c>
    </row>
    <row r="56" spans="1:67">
      <c r="A56" s="323" t="s">
        <v>168</v>
      </c>
      <c r="B56" s="28"/>
      <c r="C56" s="1"/>
      <c r="D56" s="321" t="s">
        <v>167</v>
      </c>
      <c r="E56" s="322"/>
      <c r="F56" s="1"/>
      <c r="G56" s="1"/>
      <c r="H56" s="321" t="s">
        <v>166</v>
      </c>
      <c r="I56" s="322"/>
      <c r="J56" s="1"/>
      <c r="K56" s="1"/>
      <c r="L56" s="321" t="s">
        <v>165</v>
      </c>
      <c r="M56" s="322"/>
      <c r="N56" s="1"/>
      <c r="O56" s="1"/>
      <c r="P56" s="321" t="s">
        <v>164</v>
      </c>
      <c r="Q56" s="322"/>
      <c r="R56" s="1"/>
      <c r="S56" s="1"/>
      <c r="T56" s="321" t="s">
        <v>163</v>
      </c>
      <c r="U56" s="322"/>
      <c r="V56" s="1"/>
      <c r="W56" s="1"/>
      <c r="X56" s="321" t="s">
        <v>162</v>
      </c>
      <c r="Y56" s="322"/>
      <c r="Z56" s="1"/>
      <c r="AA56" s="1"/>
      <c r="AB56" s="321" t="s">
        <v>161</v>
      </c>
      <c r="AC56" s="322"/>
      <c r="AD56" s="1"/>
      <c r="AE56" s="1"/>
      <c r="AF56" s="321" t="s">
        <v>160</v>
      </c>
      <c r="AG56" s="322"/>
      <c r="AH56" s="1"/>
      <c r="AI56" s="1"/>
      <c r="AJ56" s="321" t="s">
        <v>159</v>
      </c>
      <c r="AK56" s="322"/>
      <c r="AL56" s="1"/>
      <c r="AM56" s="1"/>
      <c r="AN56" s="321" t="s">
        <v>158</v>
      </c>
      <c r="AO56" s="322"/>
      <c r="AP56" s="1"/>
      <c r="AQ56" s="1"/>
      <c r="AR56" s="321" t="s">
        <v>157</v>
      </c>
      <c r="AS56" s="322"/>
      <c r="AT56" s="1"/>
      <c r="AU56" s="1"/>
      <c r="AV56" s="321" t="s">
        <v>156</v>
      </c>
      <c r="AW56" s="322"/>
      <c r="AX56" s="1"/>
      <c r="AY56" s="1"/>
      <c r="AZ56" s="321" t="s">
        <v>155</v>
      </c>
      <c r="BA56" s="322"/>
      <c r="BB56" s="1"/>
      <c r="BC56" s="1"/>
      <c r="BD56" s="321" t="s">
        <v>154</v>
      </c>
      <c r="BE56" s="322"/>
      <c r="BF56" s="1"/>
      <c r="BG56" s="1"/>
      <c r="BH56" s="321" t="s">
        <v>153</v>
      </c>
      <c r="BI56" s="322"/>
      <c r="BJ56" s="1"/>
      <c r="BK56" s="1"/>
      <c r="BL56" s="321" t="s">
        <v>152</v>
      </c>
      <c r="BM56" s="322"/>
      <c r="BN56" s="1"/>
      <c r="BO56" s="1"/>
    </row>
    <row r="57" spans="1:67">
      <c r="A57" s="324"/>
      <c r="B57" s="223"/>
      <c r="C57" s="1"/>
      <c r="D57" s="221" t="s">
        <v>120</v>
      </c>
      <c r="E57" s="221" t="s">
        <v>119</v>
      </c>
      <c r="F57" s="221" t="s">
        <v>150</v>
      </c>
      <c r="G57" s="221" t="s">
        <v>149</v>
      </c>
      <c r="H57" s="221" t="s">
        <v>120</v>
      </c>
      <c r="I57" s="221" t="s">
        <v>119</v>
      </c>
      <c r="J57" s="221" t="s">
        <v>148</v>
      </c>
      <c r="K57" s="221" t="s">
        <v>147</v>
      </c>
      <c r="L57" s="221" t="s">
        <v>120</v>
      </c>
      <c r="M57" s="221" t="s">
        <v>119</v>
      </c>
      <c r="N57" s="221" t="s">
        <v>146</v>
      </c>
      <c r="O57" s="221" t="s">
        <v>145</v>
      </c>
      <c r="P57" s="221" t="s">
        <v>120</v>
      </c>
      <c r="Q57" s="221" t="s">
        <v>119</v>
      </c>
      <c r="R57" s="221" t="s">
        <v>144</v>
      </c>
      <c r="S57" s="221" t="s">
        <v>143</v>
      </c>
      <c r="T57" s="221" t="s">
        <v>120</v>
      </c>
      <c r="U57" s="221" t="s">
        <v>119</v>
      </c>
      <c r="V57" s="221" t="s">
        <v>142</v>
      </c>
      <c r="W57" s="221" t="s">
        <v>141</v>
      </c>
      <c r="X57" s="221" t="s">
        <v>120</v>
      </c>
      <c r="Y57" s="221" t="s">
        <v>119</v>
      </c>
      <c r="Z57" s="221" t="s">
        <v>140</v>
      </c>
      <c r="AA57" s="221" t="s">
        <v>139</v>
      </c>
      <c r="AB57" s="221" t="s">
        <v>120</v>
      </c>
      <c r="AC57" s="221" t="s">
        <v>119</v>
      </c>
      <c r="AD57" s="221" t="s">
        <v>138</v>
      </c>
      <c r="AE57" s="221" t="s">
        <v>137</v>
      </c>
      <c r="AF57" s="221" t="s">
        <v>120</v>
      </c>
      <c r="AG57" s="221" t="s">
        <v>119</v>
      </c>
      <c r="AH57" s="221" t="s">
        <v>136</v>
      </c>
      <c r="AI57" s="221" t="s">
        <v>135</v>
      </c>
      <c r="AJ57" s="221" t="s">
        <v>120</v>
      </c>
      <c r="AK57" s="221" t="s">
        <v>119</v>
      </c>
      <c r="AL57" s="221" t="s">
        <v>134</v>
      </c>
      <c r="AM57" s="221" t="s">
        <v>133</v>
      </c>
      <c r="AN57" s="221" t="s">
        <v>120</v>
      </c>
      <c r="AO57" s="221" t="s">
        <v>119</v>
      </c>
      <c r="AP57" s="221" t="s">
        <v>132</v>
      </c>
      <c r="AQ57" s="221" t="s">
        <v>131</v>
      </c>
      <c r="AR57" s="221" t="s">
        <v>120</v>
      </c>
      <c r="AS57" s="221" t="s">
        <v>119</v>
      </c>
      <c r="AT57" s="221" t="s">
        <v>130</v>
      </c>
      <c r="AU57" s="221" t="s">
        <v>129</v>
      </c>
      <c r="AV57" s="221" t="s">
        <v>120</v>
      </c>
      <c r="AW57" s="221" t="s">
        <v>119</v>
      </c>
      <c r="AX57" s="221" t="s">
        <v>128</v>
      </c>
      <c r="AY57" s="221" t="s">
        <v>127</v>
      </c>
      <c r="AZ57" s="221" t="s">
        <v>120</v>
      </c>
      <c r="BA57" s="221" t="s">
        <v>119</v>
      </c>
      <c r="BB57" s="221" t="s">
        <v>126</v>
      </c>
      <c r="BC57" s="221" t="s">
        <v>125</v>
      </c>
      <c r="BD57" s="221" t="s">
        <v>120</v>
      </c>
      <c r="BE57" s="221" t="s">
        <v>119</v>
      </c>
      <c r="BF57" s="221" t="s">
        <v>124</v>
      </c>
      <c r="BG57" s="221" t="s">
        <v>123</v>
      </c>
      <c r="BH57" s="221" t="s">
        <v>120</v>
      </c>
      <c r="BI57" s="221" t="s">
        <v>119</v>
      </c>
      <c r="BJ57" s="221" t="s">
        <v>122</v>
      </c>
      <c r="BK57" s="221" t="s">
        <v>121</v>
      </c>
      <c r="BL57" s="221" t="s">
        <v>120</v>
      </c>
      <c r="BM57" s="221" t="s">
        <v>119</v>
      </c>
      <c r="BN57" s="221" t="s">
        <v>118</v>
      </c>
      <c r="BO57" s="221" t="s">
        <v>117</v>
      </c>
    </row>
    <row r="58" spans="1:67">
      <c r="A58" s="324"/>
      <c r="B58" s="220" t="s">
        <v>151</v>
      </c>
      <c r="C58" s="219" t="s">
        <v>207</v>
      </c>
      <c r="D58" s="218">
        <v>0</v>
      </c>
      <c r="E58" s="218">
        <v>0</v>
      </c>
      <c r="F58" s="217">
        <f>SUM(D58,E58)</f>
        <v>0</v>
      </c>
      <c r="G58" s="217">
        <f>IF(F58=0,0,IF(F58&gt;F60,2,IF(F58&lt;F60,0,IF(F60=F60,1))))</f>
        <v>0</v>
      </c>
      <c r="H58" s="218">
        <v>0</v>
      </c>
      <c r="I58" s="218">
        <v>0</v>
      </c>
      <c r="J58" s="217">
        <f>SUM(H58,I58)</f>
        <v>0</v>
      </c>
      <c r="K58" s="217">
        <f>IF(J58=0,0,IF(J58&gt;J60,2,IF(J58&lt;J60,0,IF(J60=J60,1))))</f>
        <v>0</v>
      </c>
      <c r="L58" s="218">
        <v>0</v>
      </c>
      <c r="M58" s="218">
        <v>0</v>
      </c>
      <c r="N58" s="217">
        <f>SUM(L58,M58)</f>
        <v>0</v>
      </c>
      <c r="O58" s="217">
        <f>IF(N58=0,0,IF(N58&gt;N60,2,IF(N58&lt;N60,0,IF(N60=N60,1))))</f>
        <v>0</v>
      </c>
      <c r="P58" s="218">
        <v>0</v>
      </c>
      <c r="Q58" s="218">
        <v>0</v>
      </c>
      <c r="R58" s="217">
        <f>SUM(P58,Q58)</f>
        <v>0</v>
      </c>
      <c r="S58" s="217">
        <f>IF(R58=0,0,IF(R58&gt;R60,2,IF(R58&lt;R60,0,IF(R60=R60,1))))</f>
        <v>0</v>
      </c>
      <c r="T58" s="218">
        <v>0</v>
      </c>
      <c r="U58" s="218">
        <v>0</v>
      </c>
      <c r="V58" s="217">
        <f>SUM(T58,U58)</f>
        <v>0</v>
      </c>
      <c r="W58" s="217">
        <f>IF(V58=0,0,IF(V58&gt;V60,2,IF(V58&lt;V60,0,IF(V60=V60,1))))</f>
        <v>0</v>
      </c>
      <c r="X58" s="218">
        <v>0</v>
      </c>
      <c r="Y58" s="218">
        <v>0</v>
      </c>
      <c r="Z58" s="217">
        <f>SUM(X58,Y58)</f>
        <v>0</v>
      </c>
      <c r="AA58" s="217">
        <f>IF(Z58=0,0,IF(Z58&gt;Z60,2,IF(Z58&lt;Z60,0,IF(Z60=Z60,1))))</f>
        <v>0</v>
      </c>
      <c r="AB58" s="218">
        <v>0</v>
      </c>
      <c r="AC58" s="218">
        <v>0</v>
      </c>
      <c r="AD58" s="217">
        <f>SUM(AB58,AC58)</f>
        <v>0</v>
      </c>
      <c r="AE58" s="217">
        <f>IF(AD58=0,0,IF(AD58&gt;AD60,2,IF(AD58&lt;AD60,0,IF(AD60=AD60,1))))</f>
        <v>0</v>
      </c>
      <c r="AF58" s="218">
        <v>0</v>
      </c>
      <c r="AG58" s="218">
        <v>0</v>
      </c>
      <c r="AH58" s="217">
        <f>SUM(AF58,AG58)</f>
        <v>0</v>
      </c>
      <c r="AI58" s="217">
        <f>IF(AH58=0,0,IF(AH58&gt;AH60,2,IF(AH58&lt;AH60,0,IF(AH60=AH60,1))))</f>
        <v>0</v>
      </c>
      <c r="AJ58" s="218">
        <v>0</v>
      </c>
      <c r="AK58" s="218">
        <v>0</v>
      </c>
      <c r="AL58" s="217">
        <f>SUM(AJ58,AK58)</f>
        <v>0</v>
      </c>
      <c r="AM58" s="217">
        <f>IF(AL58=0,0,IF(AL58&gt;AL60,2,IF(AL58&lt;AL60,0,IF(AL60=AL60,1))))</f>
        <v>0</v>
      </c>
      <c r="AN58" s="218">
        <v>0</v>
      </c>
      <c r="AO58" s="218">
        <v>0</v>
      </c>
      <c r="AP58" s="217">
        <f>SUM(AN58,AO58)</f>
        <v>0</v>
      </c>
      <c r="AQ58" s="217">
        <f>IF(AP58=0,0,IF(AP58&gt;AP60,2,IF(AP58&lt;AP60,0,IF(AP60=AP60,1))))</f>
        <v>0</v>
      </c>
      <c r="AR58" s="218">
        <v>0</v>
      </c>
      <c r="AS58" s="218">
        <v>0</v>
      </c>
      <c r="AT58" s="217">
        <f>SUM(AR58,AS58)</f>
        <v>0</v>
      </c>
      <c r="AU58" s="217">
        <f>IF(AT58=0,0,IF(AT58&gt;AT60,2,IF(AT58&lt;AT60,0,IF(AT60=AT60,1))))</f>
        <v>0</v>
      </c>
      <c r="AV58" s="218">
        <v>0</v>
      </c>
      <c r="AW58" s="218">
        <v>0</v>
      </c>
      <c r="AX58" s="217">
        <f>SUM(AV58,AW58)</f>
        <v>0</v>
      </c>
      <c r="AY58" s="217">
        <f>IF(AX58=0,0,IF(AX58&gt;AX60,2,IF(AX58&lt;AX60,0,IF(AX60=AX60,1))))</f>
        <v>0</v>
      </c>
      <c r="AZ58" s="218">
        <v>0</v>
      </c>
      <c r="BA58" s="218">
        <v>0</v>
      </c>
      <c r="BB58" s="217">
        <f>SUM(AZ58,BA58)</f>
        <v>0</v>
      </c>
      <c r="BC58" s="217">
        <f>IF(BB58=0,0,IF(BB58&gt;BB60,2,IF(BB58&lt;BB60,0,IF(BB60=BB60,1))))</f>
        <v>0</v>
      </c>
      <c r="BD58" s="218">
        <v>0</v>
      </c>
      <c r="BE58" s="218">
        <v>0</v>
      </c>
      <c r="BF58" s="217">
        <f>SUM(BD58,BE58)</f>
        <v>0</v>
      </c>
      <c r="BG58" s="217">
        <f>IF(BF58=0,0,IF(BF58&gt;BF60,2,IF(BF58&lt;BF60,0,IF(BF60=BF60,1))))</f>
        <v>0</v>
      </c>
      <c r="BH58" s="218">
        <v>0</v>
      </c>
      <c r="BI58" s="218">
        <v>0</v>
      </c>
      <c r="BJ58" s="217">
        <f>SUM(BH58,BI58)</f>
        <v>0</v>
      </c>
      <c r="BK58" s="217">
        <f>IF(BJ58=0,0,IF(BJ58&gt;BJ60,2,IF(BJ58&lt;BJ60,0,IF(BJ60=BJ60,1))))</f>
        <v>0</v>
      </c>
      <c r="BL58" s="218">
        <v>0</v>
      </c>
      <c r="BM58" s="218">
        <v>0</v>
      </c>
      <c r="BN58" s="217">
        <f>SUM(BL58,BM58)</f>
        <v>0</v>
      </c>
      <c r="BO58" s="217">
        <f>IF(BN58=0,0,IF(BN58&gt;BN60,2,IF(BN58&lt;BN60,0,IF(BN60=BN60,1))))</f>
        <v>0</v>
      </c>
    </row>
    <row r="59" spans="1:67">
      <c r="A59" s="324"/>
      <c r="B59" s="223"/>
      <c r="C59" s="222"/>
      <c r="D59" s="221" t="s">
        <v>120</v>
      </c>
      <c r="E59" s="221" t="s">
        <v>119</v>
      </c>
      <c r="F59" s="221" t="s">
        <v>150</v>
      </c>
      <c r="G59" s="221" t="s">
        <v>149</v>
      </c>
      <c r="H59" s="221" t="s">
        <v>120</v>
      </c>
      <c r="I59" s="221" t="s">
        <v>119</v>
      </c>
      <c r="J59" s="221" t="s">
        <v>148</v>
      </c>
      <c r="K59" s="221" t="s">
        <v>147</v>
      </c>
      <c r="L59" s="221" t="s">
        <v>120</v>
      </c>
      <c r="M59" s="221" t="s">
        <v>119</v>
      </c>
      <c r="N59" s="221" t="s">
        <v>146</v>
      </c>
      <c r="O59" s="221" t="s">
        <v>145</v>
      </c>
      <c r="P59" s="221" t="s">
        <v>120</v>
      </c>
      <c r="Q59" s="221" t="s">
        <v>119</v>
      </c>
      <c r="R59" s="221" t="s">
        <v>144</v>
      </c>
      <c r="S59" s="221" t="s">
        <v>143</v>
      </c>
      <c r="T59" s="221" t="s">
        <v>120</v>
      </c>
      <c r="U59" s="221" t="s">
        <v>119</v>
      </c>
      <c r="V59" s="221" t="s">
        <v>142</v>
      </c>
      <c r="W59" s="221" t="s">
        <v>141</v>
      </c>
      <c r="X59" s="221" t="s">
        <v>120</v>
      </c>
      <c r="Y59" s="221" t="s">
        <v>119</v>
      </c>
      <c r="Z59" s="221" t="s">
        <v>140</v>
      </c>
      <c r="AA59" s="221" t="s">
        <v>139</v>
      </c>
      <c r="AB59" s="221" t="s">
        <v>120</v>
      </c>
      <c r="AC59" s="221" t="s">
        <v>119</v>
      </c>
      <c r="AD59" s="221" t="s">
        <v>138</v>
      </c>
      <c r="AE59" s="221" t="s">
        <v>137</v>
      </c>
      <c r="AF59" s="221" t="s">
        <v>120</v>
      </c>
      <c r="AG59" s="221" t="s">
        <v>119</v>
      </c>
      <c r="AH59" s="221" t="s">
        <v>136</v>
      </c>
      <c r="AI59" s="221" t="s">
        <v>135</v>
      </c>
      <c r="AJ59" s="221" t="s">
        <v>120</v>
      </c>
      <c r="AK59" s="221" t="s">
        <v>119</v>
      </c>
      <c r="AL59" s="221" t="s">
        <v>134</v>
      </c>
      <c r="AM59" s="221" t="s">
        <v>133</v>
      </c>
      <c r="AN59" s="221" t="s">
        <v>120</v>
      </c>
      <c r="AO59" s="221" t="s">
        <v>119</v>
      </c>
      <c r="AP59" s="221" t="s">
        <v>132</v>
      </c>
      <c r="AQ59" s="221" t="s">
        <v>131</v>
      </c>
      <c r="AR59" s="221" t="s">
        <v>120</v>
      </c>
      <c r="AS59" s="221" t="s">
        <v>119</v>
      </c>
      <c r="AT59" s="221" t="s">
        <v>130</v>
      </c>
      <c r="AU59" s="221" t="s">
        <v>129</v>
      </c>
      <c r="AV59" s="221" t="s">
        <v>120</v>
      </c>
      <c r="AW59" s="221" t="s">
        <v>119</v>
      </c>
      <c r="AX59" s="221" t="s">
        <v>128</v>
      </c>
      <c r="AY59" s="221" t="s">
        <v>127</v>
      </c>
      <c r="AZ59" s="221" t="s">
        <v>120</v>
      </c>
      <c r="BA59" s="221" t="s">
        <v>119</v>
      </c>
      <c r="BB59" s="221" t="s">
        <v>126</v>
      </c>
      <c r="BC59" s="221" t="s">
        <v>125</v>
      </c>
      <c r="BD59" s="221" t="s">
        <v>120</v>
      </c>
      <c r="BE59" s="221" t="s">
        <v>119</v>
      </c>
      <c r="BF59" s="221" t="s">
        <v>124</v>
      </c>
      <c r="BG59" s="221" t="s">
        <v>123</v>
      </c>
      <c r="BH59" s="221" t="s">
        <v>120</v>
      </c>
      <c r="BI59" s="221" t="s">
        <v>119</v>
      </c>
      <c r="BJ59" s="221" t="s">
        <v>122</v>
      </c>
      <c r="BK59" s="221" t="s">
        <v>121</v>
      </c>
      <c r="BL59" s="221" t="s">
        <v>120</v>
      </c>
      <c r="BM59" s="221" t="s">
        <v>119</v>
      </c>
      <c r="BN59" s="221" t="s">
        <v>118</v>
      </c>
      <c r="BO59" s="221" t="s">
        <v>117</v>
      </c>
    </row>
    <row r="60" spans="1:67">
      <c r="A60" s="324"/>
      <c r="B60" s="220" t="s">
        <v>116</v>
      </c>
      <c r="C60" s="219" t="s">
        <v>207</v>
      </c>
      <c r="D60" s="218">
        <v>0</v>
      </c>
      <c r="E60" s="218">
        <v>0</v>
      </c>
      <c r="F60" s="217">
        <f>SUM(D60,E60)</f>
        <v>0</v>
      </c>
      <c r="G60" s="217">
        <f>IF(F60=0,0,IF(F60&gt;F58,2,IF(F60&lt;F58,0,IF(F58=F60,1))))</f>
        <v>0</v>
      </c>
      <c r="H60" s="218">
        <v>0</v>
      </c>
      <c r="I60" s="218">
        <v>0</v>
      </c>
      <c r="J60" s="217">
        <f>SUM(H60,I60)</f>
        <v>0</v>
      </c>
      <c r="K60" s="217">
        <f>IF(J60=0,0,IF(J60&gt;J58,2,IF(J60&lt;J58,0,IF(J58=J60,1))))</f>
        <v>0</v>
      </c>
      <c r="L60" s="218">
        <v>0</v>
      </c>
      <c r="M60" s="218">
        <v>0</v>
      </c>
      <c r="N60" s="217">
        <f>SUM(L60,M60)</f>
        <v>0</v>
      </c>
      <c r="O60" s="217">
        <f>IF(N60=0,0,IF(N60&gt;N58,2,IF(N60&lt;N58,0,IF(N58=N60,1))))</f>
        <v>0</v>
      </c>
      <c r="P60" s="218">
        <v>0</v>
      </c>
      <c r="Q60" s="218">
        <v>0</v>
      </c>
      <c r="R60" s="217">
        <f>SUM(P60,Q60)</f>
        <v>0</v>
      </c>
      <c r="S60" s="217">
        <f>IF(R60=0,0,IF(R60&gt;R58,2,IF(R60&lt;R58,0,IF(R58=R60,1))))</f>
        <v>0</v>
      </c>
      <c r="T60" s="218">
        <v>0</v>
      </c>
      <c r="U60" s="218">
        <v>0</v>
      </c>
      <c r="V60" s="217">
        <f>SUM(T60,U60)</f>
        <v>0</v>
      </c>
      <c r="W60" s="217">
        <f>IF(V60=0,0,IF(V60&gt;V58,2,IF(V60&lt;V58,0,IF(V58=V60,1))))</f>
        <v>0</v>
      </c>
      <c r="X60" s="218">
        <v>0</v>
      </c>
      <c r="Y60" s="218">
        <v>0</v>
      </c>
      <c r="Z60" s="217">
        <f>SUM(X60,Y60)</f>
        <v>0</v>
      </c>
      <c r="AA60" s="217">
        <f>IF(Z60=0,0,IF(Z60&gt;Z58,2,IF(Z60&lt;Z58,0,IF(Z58=Z60,1))))</f>
        <v>0</v>
      </c>
      <c r="AB60" s="218">
        <v>0</v>
      </c>
      <c r="AC60" s="218">
        <v>0</v>
      </c>
      <c r="AD60" s="217">
        <f>SUM(AB60,AC60)</f>
        <v>0</v>
      </c>
      <c r="AE60" s="217">
        <f>IF(AD60=0,0,IF(AD60&gt;AD58,2,IF(AD60&lt;AD58,0,IF(AD58=AD60,1))))</f>
        <v>0</v>
      </c>
      <c r="AF60" s="218">
        <v>0</v>
      </c>
      <c r="AG60" s="218">
        <v>0</v>
      </c>
      <c r="AH60" s="217">
        <f>SUM(AF60,AG60)</f>
        <v>0</v>
      </c>
      <c r="AI60" s="217">
        <f>IF(AH60=0,0,IF(AH60&gt;AH58,2,IF(AH60&lt;AH58,0,IF(AH58=AH60,1))))</f>
        <v>0</v>
      </c>
      <c r="AJ60" s="218">
        <v>0</v>
      </c>
      <c r="AK60" s="218">
        <v>0</v>
      </c>
      <c r="AL60" s="217">
        <f>SUM(AJ60,AK60)</f>
        <v>0</v>
      </c>
      <c r="AM60" s="217">
        <f>IF(AL60=0,0,IF(AL60&gt;AL58,2,IF(AL60&lt;AL58,0,IF(AL58=AL60,1))))</f>
        <v>0</v>
      </c>
      <c r="AN60" s="218">
        <v>0</v>
      </c>
      <c r="AO60" s="218">
        <v>0</v>
      </c>
      <c r="AP60" s="217">
        <f>SUM(AN60,AO60)</f>
        <v>0</v>
      </c>
      <c r="AQ60" s="217">
        <f>IF(AP60=0,0,IF(AP60&gt;AP58,2,IF(AP60&lt;AP58,0,IF(AP58=AP60,1))))</f>
        <v>0</v>
      </c>
      <c r="AR60" s="218">
        <v>0</v>
      </c>
      <c r="AS60" s="218">
        <v>0</v>
      </c>
      <c r="AT60" s="217">
        <f>SUM(AR60,AS60)</f>
        <v>0</v>
      </c>
      <c r="AU60" s="217">
        <f>IF(AT60=0,0,IF(AT60&gt;AT58,2,IF(AT60&lt;AT58,0,IF(AT58=AT60,1))))</f>
        <v>0</v>
      </c>
      <c r="AV60" s="218">
        <v>0</v>
      </c>
      <c r="AW60" s="218">
        <v>0</v>
      </c>
      <c r="AX60" s="217">
        <f>SUM(AV60,AW60)</f>
        <v>0</v>
      </c>
      <c r="AY60" s="217">
        <f>IF(AX60=0,0,IF(AX60&gt;AX58,2,IF(AX60&lt;AX58,0,IF(AX58=AX60,1))))</f>
        <v>0</v>
      </c>
      <c r="AZ60" s="218">
        <v>0</v>
      </c>
      <c r="BA60" s="218">
        <v>0</v>
      </c>
      <c r="BB60" s="217">
        <f>SUM(AZ60,BA60)</f>
        <v>0</v>
      </c>
      <c r="BC60" s="217">
        <f>IF(BB60=0,0,IF(BB60&gt;BB58,2,IF(BB60&lt;BB58,0,IF(BB58=BB60,1))))</f>
        <v>0</v>
      </c>
      <c r="BD60" s="218">
        <v>0</v>
      </c>
      <c r="BE60" s="218">
        <v>0</v>
      </c>
      <c r="BF60" s="217">
        <f>SUM(BD60,BE60)</f>
        <v>0</v>
      </c>
      <c r="BG60" s="217">
        <f>IF(BF60=0,0,IF(BF60&gt;BF58,2,IF(BF60&lt;BF58,0,IF(BF58=BF60,1))))</f>
        <v>0</v>
      </c>
      <c r="BH60" s="218">
        <v>0</v>
      </c>
      <c r="BI60" s="218">
        <v>0</v>
      </c>
      <c r="BJ60" s="217">
        <f>SUM(BH60,BI60)</f>
        <v>0</v>
      </c>
      <c r="BK60" s="217">
        <f>IF(BJ60=0,0,IF(BJ60&gt;BJ58,2,IF(BJ60&lt;BJ58,0,IF(BJ58=BJ60,1))))</f>
        <v>0</v>
      </c>
      <c r="BL60" s="218">
        <v>0</v>
      </c>
      <c r="BM60" s="218">
        <v>0</v>
      </c>
      <c r="BN60" s="217">
        <f>SUM(BL60,BM60)</f>
        <v>0</v>
      </c>
      <c r="BO60" s="217">
        <f>IF(BN60=0,0,IF(BN60&gt;BN58,2,IF(BN60&lt;BN58,0,IF(BN58=BN60,1))))</f>
        <v>0</v>
      </c>
    </row>
    <row r="62" spans="1:67">
      <c r="D62" s="216" t="s">
        <v>115</v>
      </c>
      <c r="E62">
        <f>SUM(G58,K58,O58,S58,W58,AA58,AE58,AI58,AM58,AQ58,AU58,AY58,BC58,BG58,BK58,BO58)</f>
        <v>0</v>
      </c>
      <c r="G62" s="216" t="s">
        <v>114</v>
      </c>
      <c r="J62" t="s">
        <v>113</v>
      </c>
      <c r="K62" t="b">
        <f>G63</f>
        <v>0</v>
      </c>
    </row>
    <row r="63" spans="1:67">
      <c r="D63" s="216" t="s">
        <v>112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111</v>
      </c>
      <c r="K63" t="str">
        <f>IF(K62=C58,C60,C58)</f>
        <v>??? / ???</v>
      </c>
    </row>
  </sheetData>
  <sheetProtection selectLockedCells="1"/>
  <mergeCells count="102">
    <mergeCell ref="BD56:BE56"/>
    <mergeCell ref="BH56:BI56"/>
    <mergeCell ref="BL56:BM56"/>
    <mergeCell ref="A46:A50"/>
    <mergeCell ref="D46:E46"/>
    <mergeCell ref="H46:I46"/>
    <mergeCell ref="L46:M46"/>
    <mergeCell ref="P46:Q46"/>
    <mergeCell ref="T46:U46"/>
    <mergeCell ref="X46:Y46"/>
    <mergeCell ref="AB46:AC46"/>
    <mergeCell ref="AF46:AG46"/>
    <mergeCell ref="AJ46:AK46"/>
    <mergeCell ref="AN46:AO46"/>
    <mergeCell ref="AR46:AS46"/>
    <mergeCell ref="AV46:AW46"/>
    <mergeCell ref="AZ46:BA46"/>
    <mergeCell ref="BD46:BE46"/>
    <mergeCell ref="BH46:BI46"/>
    <mergeCell ref="BL46:BM46"/>
    <mergeCell ref="A56:A60"/>
    <mergeCell ref="AN56:AO56"/>
    <mergeCell ref="AR56:AS56"/>
    <mergeCell ref="AV56:AW56"/>
    <mergeCell ref="AZ56:BA56"/>
    <mergeCell ref="A36:A40"/>
    <mergeCell ref="D36:E36"/>
    <mergeCell ref="H36:I36"/>
    <mergeCell ref="P56:Q56"/>
    <mergeCell ref="T36:U36"/>
    <mergeCell ref="X36:Y36"/>
    <mergeCell ref="AB36:AC36"/>
    <mergeCell ref="AF36:AG36"/>
    <mergeCell ref="AJ36:AK36"/>
    <mergeCell ref="D56:E56"/>
    <mergeCell ref="H56:I56"/>
    <mergeCell ref="L56:M56"/>
    <mergeCell ref="T56:U56"/>
    <mergeCell ref="X56:Y56"/>
    <mergeCell ref="AB56:AC56"/>
    <mergeCell ref="AF56:AG56"/>
    <mergeCell ref="AJ56:AK56"/>
    <mergeCell ref="AN36:AO36"/>
    <mergeCell ref="AR36:AS36"/>
    <mergeCell ref="AV36:AW36"/>
    <mergeCell ref="AF26:AG26"/>
    <mergeCell ref="AJ26:AK26"/>
    <mergeCell ref="AN26:AO26"/>
    <mergeCell ref="AR26:AS26"/>
    <mergeCell ref="AV26:AW26"/>
    <mergeCell ref="AZ26:BA26"/>
    <mergeCell ref="BD26:BE26"/>
    <mergeCell ref="BH26:BI26"/>
    <mergeCell ref="BL26:BM26"/>
    <mergeCell ref="BL6:BM6"/>
    <mergeCell ref="A16:A20"/>
    <mergeCell ref="D16:E16"/>
    <mergeCell ref="L36:M36"/>
    <mergeCell ref="P36:Q36"/>
    <mergeCell ref="T16:U16"/>
    <mergeCell ref="X16:Y16"/>
    <mergeCell ref="AB16:AC16"/>
    <mergeCell ref="AF16:AG16"/>
    <mergeCell ref="AJ16:AK16"/>
    <mergeCell ref="AN16:AO16"/>
    <mergeCell ref="AR16:AS16"/>
    <mergeCell ref="AZ36:BA36"/>
    <mergeCell ref="BD36:BE36"/>
    <mergeCell ref="BH36:BI36"/>
    <mergeCell ref="BL36:BM36"/>
    <mergeCell ref="A26:A30"/>
    <mergeCell ref="D26:E26"/>
    <mergeCell ref="H26:I26"/>
    <mergeCell ref="L26:M26"/>
    <mergeCell ref="P26:Q26"/>
    <mergeCell ref="T26:U26"/>
    <mergeCell ref="X26:Y26"/>
    <mergeCell ref="AB26:AC26"/>
    <mergeCell ref="H16:I16"/>
    <mergeCell ref="L16:M16"/>
    <mergeCell ref="P16:Q16"/>
    <mergeCell ref="AV16:AW16"/>
    <mergeCell ref="AZ16:BA16"/>
    <mergeCell ref="BD16:BE16"/>
    <mergeCell ref="BH16:BI16"/>
    <mergeCell ref="BL16:BM16"/>
    <mergeCell ref="A6:A10"/>
    <mergeCell ref="D6:E6"/>
    <mergeCell ref="H6:I6"/>
    <mergeCell ref="L6:M6"/>
    <mergeCell ref="P6:Q6"/>
    <mergeCell ref="T6:U6"/>
    <mergeCell ref="X6:Y6"/>
    <mergeCell ref="AB6:AC6"/>
    <mergeCell ref="AF6:AG6"/>
    <mergeCell ref="AJ6:AK6"/>
    <mergeCell ref="AN6:AO6"/>
    <mergeCell ref="AR6:AS6"/>
    <mergeCell ref="AV6:AW6"/>
    <mergeCell ref="AZ6:BA6"/>
    <mergeCell ref="BD6:BE6"/>
    <mergeCell ref="BH6:BI6"/>
  </mergeCells>
  <conditionalFormatting sqref="G13">
    <cfRule type="expression" dxfId="5" priority="6">
      <formula>IF(OR(E12&gt;=16,E13&gt;=16),TRUE,)</formula>
    </cfRule>
  </conditionalFormatting>
  <conditionalFormatting sqref="G23">
    <cfRule type="expression" dxfId="4" priority="5">
      <formula>IF(OR(E22&gt;=16,E23&gt;=16),TRUE,)</formula>
    </cfRule>
  </conditionalFormatting>
  <conditionalFormatting sqref="G33">
    <cfRule type="expression" dxfId="3" priority="4">
      <formula>IF(OR(E32&gt;=16,E33&gt;=16),TRUE,)</formula>
    </cfRule>
  </conditionalFormatting>
  <conditionalFormatting sqref="G43">
    <cfRule type="expression" dxfId="2" priority="3">
      <formula>IF(OR(E42&gt;=16,E43&gt;=16),TRUE,)</formula>
    </cfRule>
  </conditionalFormatting>
  <conditionalFormatting sqref="G53">
    <cfRule type="expression" dxfId="1" priority="2">
      <formula>IF(OR(E52&gt;=16,E53&gt;=16),TRUE,)</formula>
    </cfRule>
  </conditionalFormatting>
  <conditionalFormatting sqref="G63">
    <cfRule type="expression" dxfId="0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Tableaux Simples</vt:lpstr>
      <vt:lpstr>Tableau Mixtes</vt:lpstr>
      <vt:lpstr>Finale Mixte</vt:lpstr>
      <vt:lpstr>'Tableaux Simples'!Zone_d_impression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PERLEAU Mathieu</dc:creator>
  <cp:lastModifiedBy>Simon</cp:lastModifiedBy>
  <cp:lastPrinted>2023-02-11T16:41:43Z</cp:lastPrinted>
  <dcterms:created xsi:type="dcterms:W3CDTF">2022-09-12T13:29:27Z</dcterms:created>
  <dcterms:modified xsi:type="dcterms:W3CDTF">2023-03-02T19:01:36Z</dcterms:modified>
</cp:coreProperties>
</file>