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Tableaux Simples" sheetId="1" r:id="rId1"/>
    <sheet name="Tableau Mixtes" sheetId="4" r:id="rId2"/>
    <sheet name="Feuil1" sheetId="5" r:id="rId3"/>
  </sheets>
  <definedNames>
    <definedName name="_xlnm.Print_Area" localSheetId="0">'Tableaux Simples'!$A$1:$O$127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/>
  <c r="P11" s="1"/>
  <c r="U11" s="1"/>
  <c r="O11"/>
  <c r="T11" s="1"/>
  <c r="O12"/>
  <c r="T12" s="1"/>
  <c r="J21" i="1"/>
  <c r="L21"/>
  <c r="J34"/>
  <c r="L34"/>
  <c r="M21" l="1"/>
  <c r="O21" s="1"/>
  <c r="M34"/>
  <c r="O34" s="1"/>
  <c r="T8" i="4"/>
  <c r="F7"/>
  <c r="F9"/>
  <c r="F13"/>
  <c r="O7"/>
  <c r="T7" s="1"/>
  <c r="O8"/>
  <c r="O9"/>
  <c r="T9" s="1"/>
  <c r="O10"/>
  <c r="T10" s="1"/>
  <c r="O13"/>
  <c r="T13" s="1"/>
  <c r="O14"/>
  <c r="T14" s="1"/>
  <c r="J122" i="1"/>
  <c r="J124"/>
  <c r="J125"/>
  <c r="J126"/>
  <c r="J123"/>
  <c r="J117"/>
  <c r="J105"/>
  <c r="J107"/>
  <c r="J106"/>
  <c r="J108"/>
  <c r="J95"/>
  <c r="J97"/>
  <c r="J100"/>
  <c r="J96"/>
  <c r="J99"/>
  <c r="J98"/>
  <c r="J87"/>
  <c r="J90"/>
  <c r="J89"/>
  <c r="J77"/>
  <c r="J78"/>
  <c r="J76"/>
  <c r="J79"/>
  <c r="J83"/>
  <c r="J80"/>
  <c r="J81"/>
  <c r="J82"/>
  <c r="J67"/>
  <c r="J70"/>
  <c r="J71"/>
  <c r="J69"/>
  <c r="J68"/>
  <c r="J58"/>
  <c r="J60"/>
  <c r="J61"/>
  <c r="J62"/>
  <c r="J51"/>
  <c r="J52"/>
  <c r="J53"/>
  <c r="J54"/>
  <c r="J42"/>
  <c r="J43"/>
  <c r="J44"/>
  <c r="J46"/>
  <c r="J45"/>
  <c r="J29"/>
  <c r="J32"/>
  <c r="J33"/>
  <c r="J30"/>
  <c r="J36"/>
  <c r="J35"/>
  <c r="J37"/>
  <c r="J5"/>
  <c r="J7"/>
  <c r="J8"/>
  <c r="J9"/>
  <c r="J11"/>
  <c r="J10"/>
  <c r="J12"/>
  <c r="J13"/>
  <c r="J16"/>
  <c r="J14"/>
  <c r="J15"/>
  <c r="J17"/>
  <c r="J19"/>
  <c r="J20"/>
  <c r="J18"/>
  <c r="J23"/>
  <c r="J25"/>
  <c r="J22"/>
  <c r="J24"/>
  <c r="J6"/>
  <c r="L35"/>
  <c r="L98"/>
  <c r="M35" l="1"/>
  <c r="O35" s="1"/>
  <c r="M98"/>
  <c r="O98" s="1"/>
  <c r="O5" i="4"/>
  <c r="O6"/>
  <c r="J121" i="1"/>
  <c r="L4"/>
  <c r="L7"/>
  <c r="L5"/>
  <c r="L6"/>
  <c r="L10"/>
  <c r="L9"/>
  <c r="L16"/>
  <c r="L11"/>
  <c r="L25"/>
  <c r="L12"/>
  <c r="L18"/>
  <c r="L17"/>
  <c r="L22"/>
  <c r="L15"/>
  <c r="L24"/>
  <c r="L14"/>
  <c r="L13"/>
  <c r="L23"/>
  <c r="L19"/>
  <c r="L20"/>
  <c r="J4"/>
  <c r="M14" l="1"/>
  <c r="O14" s="1"/>
  <c r="M4"/>
  <c r="M5"/>
  <c r="O5" s="1"/>
  <c r="M11"/>
  <c r="O11" s="1"/>
  <c r="M18"/>
  <c r="O18" s="1"/>
  <c r="M19"/>
  <c r="O19" s="1"/>
  <c r="M25"/>
  <c r="O25" s="1"/>
  <c r="M23"/>
  <c r="O23" s="1"/>
  <c r="M17"/>
  <c r="O17" s="1"/>
  <c r="M6"/>
  <c r="O6" s="1"/>
  <c r="M13"/>
  <c r="O13" s="1"/>
  <c r="M12"/>
  <c r="O12" s="1"/>
  <c r="M7"/>
  <c r="O7" s="1"/>
  <c r="M24"/>
  <c r="O24" s="1"/>
  <c r="M16"/>
  <c r="O16" s="1"/>
  <c r="M20"/>
  <c r="O20" s="1"/>
  <c r="M15"/>
  <c r="O15" s="1"/>
  <c r="M9"/>
  <c r="O9" s="1"/>
  <c r="M22"/>
  <c r="M10"/>
  <c r="O10" s="1"/>
  <c r="O4" l="1"/>
  <c r="O22"/>
  <c r="H13" i="4"/>
  <c r="U13" s="1"/>
  <c r="H9"/>
  <c r="P9" s="1"/>
  <c r="U9" s="1"/>
  <c r="H7"/>
  <c r="T6"/>
  <c r="T5"/>
  <c r="H5"/>
  <c r="F5"/>
  <c r="P5" l="1"/>
  <c r="U5" s="1"/>
  <c r="P7"/>
  <c r="U7" s="1"/>
  <c r="L67" i="1"/>
  <c r="J59"/>
  <c r="L59"/>
  <c r="J50"/>
  <c r="L50"/>
  <c r="L52"/>
  <c r="L96"/>
  <c r="M59" l="1"/>
  <c r="O59" s="1"/>
  <c r="M52"/>
  <c r="M96"/>
  <c r="M50"/>
  <c r="M67"/>
  <c r="J31"/>
  <c r="L31"/>
  <c r="M31" l="1"/>
  <c r="O31" s="1"/>
  <c r="O52"/>
  <c r="O50"/>
  <c r="O67"/>
  <c r="O96"/>
  <c r="L81"/>
  <c r="L126"/>
  <c r="M126" s="1"/>
  <c r="O126" s="1"/>
  <c r="L116"/>
  <c r="J116"/>
  <c r="L37"/>
  <c r="L124"/>
  <c r="M124" s="1"/>
  <c r="O124" s="1"/>
  <c r="L78"/>
  <c r="L46"/>
  <c r="L54"/>
  <c r="L44"/>
  <c r="L122"/>
  <c r="L71"/>
  <c r="M116" l="1"/>
  <c r="M81"/>
  <c r="M71"/>
  <c r="M44"/>
  <c r="M54"/>
  <c r="M37"/>
  <c r="M122"/>
  <c r="M46"/>
  <c r="M78"/>
  <c r="L125"/>
  <c r="M125" s="1"/>
  <c r="O125" s="1"/>
  <c r="L123"/>
  <c r="M123" s="1"/>
  <c r="O123" s="1"/>
  <c r="L121"/>
  <c r="M121" s="1"/>
  <c r="O121" s="1"/>
  <c r="L112"/>
  <c r="J112"/>
  <c r="L108"/>
  <c r="L104"/>
  <c r="J104"/>
  <c r="L106"/>
  <c r="L105"/>
  <c r="L107"/>
  <c r="L99"/>
  <c r="L100"/>
  <c r="L95"/>
  <c r="L97"/>
  <c r="L94"/>
  <c r="J94"/>
  <c r="L90"/>
  <c r="L87"/>
  <c r="L89"/>
  <c r="L88"/>
  <c r="J88"/>
  <c r="L83"/>
  <c r="L76"/>
  <c r="L80"/>
  <c r="L79"/>
  <c r="L82"/>
  <c r="L75"/>
  <c r="J75"/>
  <c r="L77"/>
  <c r="L68"/>
  <c r="L69"/>
  <c r="L70"/>
  <c r="L66"/>
  <c r="J66"/>
  <c r="L62"/>
  <c r="L58"/>
  <c r="L60"/>
  <c r="L61"/>
  <c r="L53"/>
  <c r="L51"/>
  <c r="L45"/>
  <c r="L43"/>
  <c r="L42"/>
  <c r="L41"/>
  <c r="J41"/>
  <c r="L36"/>
  <c r="L32"/>
  <c r="L30"/>
  <c r="L33"/>
  <c r="L29"/>
  <c r="L8"/>
  <c r="O122" l="1"/>
  <c r="O44"/>
  <c r="O46"/>
  <c r="O54"/>
  <c r="O81"/>
  <c r="O78"/>
  <c r="O71"/>
  <c r="O37"/>
  <c r="M29"/>
  <c r="M30"/>
  <c r="M36"/>
  <c r="M42"/>
  <c r="M45"/>
  <c r="M61"/>
  <c r="M58"/>
  <c r="M70"/>
  <c r="M68"/>
  <c r="M77"/>
  <c r="M80"/>
  <c r="M83"/>
  <c r="M90"/>
  <c r="M107"/>
  <c r="M33"/>
  <c r="M32"/>
  <c r="M43"/>
  <c r="M75"/>
  <c r="M79"/>
  <c r="M76"/>
  <c r="M88"/>
  <c r="M87"/>
  <c r="M94"/>
  <c r="M95"/>
  <c r="M99"/>
  <c r="M105"/>
  <c r="M104"/>
  <c r="M112"/>
  <c r="M60"/>
  <c r="M66"/>
  <c r="M8"/>
  <c r="O8" s="1"/>
  <c r="M51"/>
  <c r="M53"/>
  <c r="M62"/>
  <c r="M89"/>
  <c r="M106"/>
  <c r="M108"/>
  <c r="M100"/>
  <c r="M97"/>
  <c r="M82"/>
  <c r="M69"/>
  <c r="M41"/>
  <c r="O41" l="1"/>
  <c r="O51"/>
  <c r="O42"/>
  <c r="O45"/>
  <c r="O112"/>
  <c r="O53"/>
  <c r="O43"/>
  <c r="O90"/>
  <c r="O89"/>
  <c r="O88"/>
  <c r="O87"/>
  <c r="O76"/>
  <c r="O83"/>
  <c r="O80"/>
  <c r="O79"/>
  <c r="O82"/>
  <c r="O75"/>
  <c r="O77"/>
  <c r="O68"/>
  <c r="O66"/>
  <c r="O70"/>
  <c r="O69"/>
  <c r="O58"/>
  <c r="O61"/>
  <c r="O60"/>
  <c r="O62"/>
  <c r="O32"/>
  <c r="O30"/>
  <c r="O29"/>
  <c r="O36"/>
  <c r="O33"/>
  <c r="O105"/>
  <c r="O108"/>
  <c r="O106"/>
  <c r="O104"/>
  <c r="O107"/>
  <c r="O97"/>
  <c r="O100"/>
  <c r="O99"/>
  <c r="O95"/>
  <c r="O94"/>
</calcChain>
</file>

<file path=xl/sharedStrings.xml><?xml version="1.0" encoding="utf-8"?>
<sst xmlns="http://schemas.openxmlformats.org/spreadsheetml/2006/main" count="526" uniqueCount="129">
  <si>
    <t>10M AIR PISTOL MEN</t>
  </si>
  <si>
    <t>Pos.</t>
  </si>
  <si>
    <t>NOM Prénom</t>
  </si>
  <si>
    <t>Club</t>
  </si>
  <si>
    <t>Catég.</t>
  </si>
  <si>
    <t>sept-21</t>
  </si>
  <si>
    <t>oct-21</t>
  </si>
  <si>
    <t>nov-21</t>
  </si>
  <si>
    <t>déc-21</t>
  </si>
  <si>
    <t>janv-22</t>
  </si>
  <si>
    <t>Total tour
Prelimin.</t>
  </si>
  <si>
    <t>Finale
févr-22</t>
  </si>
  <si>
    <t>Finale 
x2</t>
  </si>
  <si>
    <t>TOTAL
GENERAL</t>
  </si>
  <si>
    <t>MOYENNE</t>
  </si>
  <si>
    <t>POURCENTAGE</t>
  </si>
  <si>
    <t>PIERRE Vincent</t>
  </si>
  <si>
    <t>RCTARLONAIS</t>
  </si>
  <si>
    <t>S</t>
  </si>
  <si>
    <t>PORTION Luc</t>
  </si>
  <si>
    <t>PETIDIS Theodoros</t>
  </si>
  <si>
    <t>BOUVY Christophe</t>
  </si>
  <si>
    <t>SHOOTING CLUB ARLON</t>
  </si>
  <si>
    <t>COLLIGNON Francis</t>
  </si>
  <si>
    <t>ST BERTRIX</t>
  </si>
  <si>
    <t>LEPAGE Paul</t>
  </si>
  <si>
    <t>CROCHET Vincent</t>
  </si>
  <si>
    <t>BLANPAIN Jean-Paul</t>
  </si>
  <si>
    <t>PERLEAU Mathieu</t>
  </si>
  <si>
    <t>THOMASSET Benjamin</t>
  </si>
  <si>
    <t>REISER Michel</t>
  </si>
  <si>
    <t>LOUIS Jean-Pol</t>
  </si>
  <si>
    <t>HABARU Serge</t>
  </si>
  <si>
    <t>CRINE Frédéric</t>
  </si>
  <si>
    <t>CT TENNEVILLE</t>
  </si>
  <si>
    <t>LOUIS Roger</t>
  </si>
  <si>
    <t>KLEIN Xavier</t>
  </si>
  <si>
    <t>C</t>
  </si>
  <si>
    <t>10M AIR PISTOL WOMEN</t>
  </si>
  <si>
    <t>GOFFIN Anne</t>
  </si>
  <si>
    <t>D</t>
  </si>
  <si>
    <t>CORNET Pascale</t>
  </si>
  <si>
    <t>COLLETTE Christelle</t>
  </si>
  <si>
    <t>LEJEUNE Viviane</t>
  </si>
  <si>
    <t>CRINE Alicia</t>
  </si>
  <si>
    <t>JF</t>
  </si>
  <si>
    <t>ANSION Patricia</t>
  </si>
  <si>
    <t>10M AIR RIFLE MEN</t>
  </si>
  <si>
    <t>MUSICK Lucien</t>
  </si>
  <si>
    <t>RENER Nathan</t>
  </si>
  <si>
    <t>KLEIN Luca</t>
  </si>
  <si>
    <t>RENER Mael</t>
  </si>
  <si>
    <t>10M AIR RIFLE WOMEN</t>
  </si>
  <si>
    <t>CHARNET Sandrine</t>
  </si>
  <si>
    <t>KOBS Nathalie</t>
  </si>
  <si>
    <t>CT BASTOGNE</t>
  </si>
  <si>
    <t>10M AIR PISTOL STANDARD EVENT</t>
  </si>
  <si>
    <t>COLLETTE Jean</t>
  </si>
  <si>
    <t>10M AIR PISTOL FIVE TARGET EVENT</t>
  </si>
  <si>
    <t>10M AIR PISTOL SUPPORTED REST SENIORS MEN</t>
  </si>
  <si>
    <t>BOZET Jacques</t>
  </si>
  <si>
    <t>VH</t>
  </si>
  <si>
    <t>MAQUET Daniel</t>
  </si>
  <si>
    <t>NAISSE Georges</t>
  </si>
  <si>
    <t>LAMOUR Jean-Paul</t>
  </si>
  <si>
    <t>MARTIN André</t>
  </si>
  <si>
    <t>PIERRARD Serge</t>
  </si>
  <si>
    <t>10M AIR PISTOL SUPPORTED REST SENIORS WOMEN</t>
  </si>
  <si>
    <t>VD</t>
  </si>
  <si>
    <t>GENIN Dominique</t>
  </si>
  <si>
    <t>GOETHALS Monique</t>
  </si>
  <si>
    <t>10M AIR RIFLE SUPPORTED REST SENIORS MEN</t>
  </si>
  <si>
    <t>GEIMER Gérard</t>
  </si>
  <si>
    <t>WAUTERS Jean-Pierre</t>
  </si>
  <si>
    <t>10M AIR RIFLE SUPPORTED REST SENIORS WOMEN</t>
  </si>
  <si>
    <t>BAILLIEUX Claire</t>
  </si>
  <si>
    <t>CHARLIER Martine</t>
  </si>
  <si>
    <t>PILETTE Marianne</t>
  </si>
  <si>
    <t>PEREMANS Claude</t>
  </si>
  <si>
    <t>HANDISPORT 10M AIR RIFLE SUPPORTED REST WOMEN</t>
  </si>
  <si>
    <t>HABARU Lauanna</t>
  </si>
  <si>
    <t>OPEN 10M AIR RIFLE SUPPORTED REST</t>
  </si>
  <si>
    <t>P</t>
  </si>
  <si>
    <t>B</t>
  </si>
  <si>
    <t>GOFFETTE Isaure</t>
  </si>
  <si>
    <t>SCHMICKRATH Robin</t>
  </si>
  <si>
    <t>LHERMITTE Lola</t>
  </si>
  <si>
    <t>CHALLENGE PROVINCIAL A AIR 2022-2023</t>
  </si>
  <si>
    <t>Sep.</t>
  </si>
  <si>
    <t>Oct.</t>
  </si>
  <si>
    <t>Nov.</t>
  </si>
  <si>
    <t>Dec.</t>
  </si>
  <si>
    <t>Janv.</t>
  </si>
  <si>
    <t>Finale
Fevr.</t>
  </si>
  <si>
    <t>10M AIR PISTOL MIXED TEAM</t>
  </si>
  <si>
    <t>Eq.</t>
  </si>
  <si>
    <t>Total Tour Prélim.</t>
  </si>
  <si>
    <t>Pourcentage</t>
  </si>
  <si>
    <t>Ind.</t>
  </si>
  <si>
    <t>Team</t>
  </si>
  <si>
    <t>GEIMER Séverine</t>
  </si>
  <si>
    <t>RENAUD Laure</t>
  </si>
  <si>
    <t>ETIENNE Basile</t>
  </si>
  <si>
    <t>WUIDAR Batiste</t>
  </si>
  <si>
    <t>COLLIGNON Florence</t>
  </si>
  <si>
    <t>KOENN André</t>
  </si>
  <si>
    <t>GUIOT Damien</t>
  </si>
  <si>
    <t>S (HC)</t>
  </si>
  <si>
    <t>MUSICK Cédric</t>
  </si>
  <si>
    <t>GIRS Laura</t>
  </si>
  <si>
    <t>OPEN 10M AIR PISTOL SUPPORTED REST</t>
  </si>
  <si>
    <t>HENIN Clément</t>
  </si>
  <si>
    <t>HENIN Pierre</t>
  </si>
  <si>
    <t>LHERMITTE Théo</t>
  </si>
  <si>
    <t xml:space="preserve">CLARINVAL Bertrand </t>
  </si>
  <si>
    <t>BELCHE François</t>
  </si>
  <si>
    <t>JH</t>
  </si>
  <si>
    <t>RICHIR Jean-Louis</t>
  </si>
  <si>
    <t>CRINE Aaron</t>
  </si>
  <si>
    <t>MOTTET Camille</t>
  </si>
  <si>
    <t>SCHUL Alice</t>
  </si>
  <si>
    <t>CUCHET Thierry</t>
  </si>
  <si>
    <t>LAMBERT Lilou</t>
  </si>
  <si>
    <t>CELERIER Margaux</t>
  </si>
  <si>
    <t>WATTIEZ Didier</t>
  </si>
  <si>
    <t>VH (HC)</t>
  </si>
  <si>
    <t>DAUCHY Laurenne</t>
  </si>
  <si>
    <t>THIANGE Jean</t>
  </si>
  <si>
    <t>WILLEMENT Arthur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</si>
</sst>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1"/>
      <color theme="1"/>
      <name val="Calibri"/>
      <scheme val="minor"/>
    </font>
    <font>
      <b/>
      <sz val="16"/>
      <color rgb="FF00B050"/>
      <name val="Calibri"/>
      <scheme val="minor"/>
    </font>
    <font>
      <b/>
      <sz val="16"/>
      <color theme="1"/>
      <name val="Calibri"/>
      <scheme val="minor"/>
    </font>
    <font>
      <b/>
      <sz val="16"/>
      <name val="Calibri"/>
      <scheme val="minor"/>
    </font>
    <font>
      <b/>
      <sz val="16"/>
      <color rgb="FF0070C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" fontId="2" fillId="4" borderId="7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7" fontId="1" fillId="4" borderId="13" xfId="0" applyNumberFormat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5" borderId="0" xfId="0" quotePrefix="1" applyNumberFormat="1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7" fontId="1" fillId="4" borderId="15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2" fontId="1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5" borderId="0" xfId="0" applyFont="1" applyFill="1"/>
    <xf numFmtId="1" fontId="10" fillId="5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1" fontId="10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 applyProtection="1">
      <alignment horizontal="center" vertical="center"/>
      <protection locked="0"/>
    </xf>
    <xf numFmtId="1" fontId="9" fillId="7" borderId="5" xfId="0" applyNumberFormat="1" applyFont="1" applyFill="1" applyBorder="1" applyAlignment="1">
      <alignment horizontal="center" vertical="center"/>
    </xf>
    <xf numFmtId="2" fontId="11" fillId="7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 applyProtection="1">
      <alignment horizontal="center" vertical="center"/>
      <protection locked="0"/>
    </xf>
    <xf numFmtId="1" fontId="9" fillId="5" borderId="5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" fontId="6" fillId="5" borderId="11" xfId="0" quotePrefix="1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/>
    <xf numFmtId="0" fontId="17" fillId="7" borderId="29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0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6" fillId="0" borderId="0" xfId="0" applyFont="1"/>
    <xf numFmtId="1" fontId="7" fillId="5" borderId="11" xfId="0" quotePrefix="1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" fontId="24" fillId="0" borderId="4" xfId="0" applyNumberFormat="1" applyFont="1" applyFill="1" applyBorder="1" applyAlignment="1">
      <alignment horizontal="center" vertical="center"/>
    </xf>
    <xf numFmtId="1" fontId="25" fillId="0" borderId="4" xfId="0" applyNumberFormat="1" applyFont="1" applyFill="1" applyBorder="1" applyAlignment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  <protection locked="0"/>
    </xf>
    <xf numFmtId="2" fontId="26" fillId="0" borderId="1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0" borderId="0" xfId="0"/>
    <xf numFmtId="17" fontId="1" fillId="4" borderId="25" xfId="0" applyNumberFormat="1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0" fillId="0" borderId="0" xfId="0" applyBorder="1"/>
    <xf numFmtId="0" fontId="2" fillId="6" borderId="33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" fontId="1" fillId="4" borderId="38" xfId="0" applyNumberFormat="1" applyFont="1" applyFill="1" applyBorder="1" applyAlignment="1">
      <alignment horizontal="center" vertical="center"/>
    </xf>
    <xf numFmtId="17" fontId="1" fillId="4" borderId="39" xfId="0" applyNumberFormat="1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2" fontId="21" fillId="0" borderId="33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 applyProtection="1">
      <alignment horizontal="center" vertical="center"/>
      <protection locked="0"/>
    </xf>
    <xf numFmtId="1" fontId="9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" fontId="9" fillId="7" borderId="4" xfId="0" quotePrefix="1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2" fillId="7" borderId="0" xfId="0" applyFont="1" applyFill="1"/>
    <xf numFmtId="1" fontId="9" fillId="8" borderId="5" xfId="0" applyNumberFormat="1" applyFont="1" applyFill="1" applyBorder="1" applyAlignment="1">
      <alignment horizontal="center" vertical="center"/>
    </xf>
    <xf numFmtId="1" fontId="10" fillId="8" borderId="5" xfId="0" applyNumberFormat="1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5" borderId="0" xfId="0" quotePrefix="1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21" fillId="8" borderId="29" xfId="0" applyNumberFormat="1" applyFont="1" applyFill="1" applyBorder="1" applyAlignment="1">
      <alignment horizontal="center" vertical="center"/>
    </xf>
    <xf numFmtId="2" fontId="21" fillId="8" borderId="33" xfId="0" applyNumberFormat="1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1" fontId="8" fillId="7" borderId="5" xfId="0" quotePrefix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9" fillId="5" borderId="4" xfId="0" quotePrefix="1" applyNumberFormat="1" applyFont="1" applyFill="1" applyBorder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2" fontId="21" fillId="8" borderId="7" xfId="0" applyNumberFormat="1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2" fontId="21" fillId="5" borderId="33" xfId="0" applyNumberFormat="1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2" fontId="21" fillId="5" borderId="4" xfId="0" applyNumberFormat="1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2" fontId="21" fillId="0" borderId="36" xfId="0" applyNumberFormat="1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1" fontId="7" fillId="5" borderId="5" xfId="0" quotePrefix="1" applyNumberFormat="1" applyFont="1" applyFill="1" applyBorder="1" applyAlignment="1">
      <alignment horizontal="center" vertical="center"/>
    </xf>
    <xf numFmtId="1" fontId="7" fillId="7" borderId="5" xfId="0" quotePrefix="1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 applyProtection="1">
      <alignment horizontal="center" vertical="center"/>
      <protection locked="0"/>
    </xf>
    <xf numFmtId="1" fontId="9" fillId="5" borderId="7" xfId="0" applyNumberFormat="1" applyFont="1" applyFill="1" applyBorder="1" applyAlignment="1">
      <alignment horizontal="center" vertical="center"/>
    </xf>
    <xf numFmtId="2" fontId="11" fillId="5" borderId="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21" fillId="7" borderId="42" xfId="0" applyNumberFormat="1" applyFont="1" applyFill="1" applyBorder="1" applyAlignment="1">
      <alignment horizontal="center" vertical="center"/>
    </xf>
    <xf numFmtId="2" fontId="21" fillId="7" borderId="43" xfId="0" applyNumberFormat="1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20" fillId="8" borderId="36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19" fillId="8" borderId="40" xfId="0" applyFont="1" applyFill="1" applyBorder="1" applyAlignment="1">
      <alignment horizontal="center" vertical="center"/>
    </xf>
    <xf numFmtId="0" fontId="19" fillId="8" borderId="36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22" fillId="7" borderId="40" xfId="0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4" fillId="3" borderId="2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Border="1"/>
    <xf numFmtId="0" fontId="0" fillId="0" borderId="23" xfId="0" applyBorder="1"/>
    <xf numFmtId="17" fontId="1" fillId="4" borderId="24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" fontId="1" fillId="4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2" fontId="21" fillId="0" borderId="34" xfId="0" applyNumberFormat="1" applyFont="1" applyFill="1" applyBorder="1" applyAlignment="1">
      <alignment horizontal="center" vertical="center"/>
    </xf>
    <xf numFmtId="2" fontId="21" fillId="0" borderId="31" xfId="0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2" fontId="21" fillId="7" borderId="34" xfId="0" applyNumberFormat="1" applyFont="1" applyFill="1" applyBorder="1" applyAlignment="1">
      <alignment horizontal="center" vertical="center"/>
    </xf>
    <xf numFmtId="2" fontId="21" fillId="7" borderId="31" xfId="0" applyNumberFormat="1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2" fontId="21" fillId="5" borderId="34" xfId="0" applyNumberFormat="1" applyFont="1" applyFill="1" applyBorder="1" applyAlignment="1">
      <alignment horizontal="center" vertical="center"/>
    </xf>
    <xf numFmtId="2" fontId="21" fillId="5" borderId="4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13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B050"/>
        <name val="Calibri"/>
        <scheme val="minor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5" displayName="Tableau5" ref="B3:O25" totalsRowShown="0" headerRowDxfId="211" tableBorderDxfId="210">
  <autoFilter ref="B3:O25"/>
  <sortState ref="B4:O25">
    <sortCondition descending="1" ref="N3:N25"/>
  </sortState>
  <tableColumns count="14">
    <tableColumn id="1" name="NOM Prénom" dataDxfId="209"/>
    <tableColumn id="2" name="Club" dataDxfId="208"/>
    <tableColumn id="3" name="Catég." dataDxfId="207"/>
    <tableColumn id="4" name="Sep." dataDxfId="206"/>
    <tableColumn id="5" name="Oct." dataDxfId="205"/>
    <tableColumn id="6" name="Nov." dataDxfId="204"/>
    <tableColumn id="7" name="Dec." dataDxfId="203"/>
    <tableColumn id="8" name="Janv." dataDxfId="202"/>
    <tableColumn id="9" name="Total tour&#10;Prelimin." dataDxfId="201">
      <calculatedColumnFormula>(SUM(E4:I4)-MIN(E4:I4))</calculatedColumnFormula>
    </tableColumn>
    <tableColumn id="10" name="Finale&#10;Fevr." dataDxfId="200"/>
    <tableColumn id="11" name="Finale &#10;x2" dataDxfId="199">
      <calculatedColumnFormula>K4*2</calculatedColumnFormula>
    </tableColumn>
    <tableColumn id="12" name="TOTAL&#10;GENERAL" dataDxfId="198">
      <calculatedColumnFormula>L4+J4</calculatedColumnFormula>
    </tableColumn>
    <tableColumn id="13" name="MOYENNE" dataDxfId="197">
      <calculatedColumnFormula>Tableau5[[#This Row],[TOTAL
GENERAL]]/1</calculatedColumnFormula>
    </tableColumn>
    <tableColumn id="14" name="POURCENTAGE" dataDxfId="196">
      <calculatedColumnFormula>Tableau5[[#This Row],[MOYENNE]]/6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au14" displayName="Tableau14" ref="B103:O108" totalsRowShown="0" headerRowDxfId="55" headerRowBorderDxfId="54" tableBorderDxfId="53" totalsRowBorderDxfId="52">
  <autoFilter ref="B103:O108"/>
  <sortState ref="B104:O108">
    <sortCondition descending="1" ref="N103:N108"/>
  </sortState>
  <tableColumns count="14">
    <tableColumn id="1" name="NOM Prénom" dataDxfId="51"/>
    <tableColumn id="2" name="Club" dataDxfId="50"/>
    <tableColumn id="3" name="Catég." dataDxfId="49"/>
    <tableColumn id="4" name="Sep." dataDxfId="48"/>
    <tableColumn id="5" name="Oct." dataDxfId="47"/>
    <tableColumn id="6" name="Nov." dataDxfId="46"/>
    <tableColumn id="7" name="Dec." dataDxfId="45"/>
    <tableColumn id="8" name="Janv." dataDxfId="44"/>
    <tableColumn id="9" name="Total tour&#10;Prelimin." dataDxfId="43">
      <calculatedColumnFormula>(SUM(E104:I104)-MIN(E104:I104))</calculatedColumnFormula>
    </tableColumn>
    <tableColumn id="10" name="Finale&#10;Fevr." dataDxfId="42"/>
    <tableColumn id="11" name="Finale &#10;x2" dataDxfId="41">
      <calculatedColumnFormula>K104*2</calculatedColumnFormula>
    </tableColumn>
    <tableColumn id="12" name="TOTAL&#10;GENERAL" dataDxfId="40">
      <calculatedColumnFormula>J104+L104</calculatedColumnFormula>
    </tableColumn>
    <tableColumn id="13" name="MOYENNE" dataDxfId="39">
      <calculatedColumnFormula>Tableau14[[#This Row],[TOTAL
GENERAL]]/1</calculatedColumnFormula>
    </tableColumn>
    <tableColumn id="14" name="POURCENTAGE" dataDxfId="38">
      <calculatedColumnFormula>N104/3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16" displayName="Tableau16" ref="B120:O126" totalsRowShown="0" headerRowDxfId="37" headerRowBorderDxfId="36" tableBorderDxfId="35" totalsRowBorderDxfId="34">
  <autoFilter ref="B120:O126"/>
  <sortState ref="B121:O126">
    <sortCondition descending="1" ref="N120:N126"/>
  </sortState>
  <tableColumns count="14">
    <tableColumn id="1" name="NOM Prénom" dataDxfId="33"/>
    <tableColumn id="2" name="Club" dataDxfId="32"/>
    <tableColumn id="3" name="Catég." dataDxfId="31"/>
    <tableColumn id="4" name="Sep." dataDxfId="30"/>
    <tableColumn id="5" name="Oct." dataDxfId="29"/>
    <tableColumn id="6" name="Nov." dataDxfId="28"/>
    <tableColumn id="7" name="Dec." dataDxfId="27"/>
    <tableColumn id="8" name="Janv." dataDxfId="26"/>
    <tableColumn id="9" name="Total tour&#10;Prelimin." dataDxfId="25">
      <calculatedColumnFormula>(SUM(E121:I121)-MIN(E121:I121))</calculatedColumnFormula>
    </tableColumn>
    <tableColumn id="10" name="Finale&#10;Fevr." dataDxfId="24"/>
    <tableColumn id="11" name="Finale &#10;x2" dataDxfId="23">
      <calculatedColumnFormula>K121*2</calculatedColumnFormula>
    </tableColumn>
    <tableColumn id="12" name="TOTAL&#10;GENERAL" dataDxfId="22">
      <calculatedColumnFormula>J121+L121</calculatedColumnFormula>
    </tableColumn>
    <tableColumn id="13" name="MOYENNE" dataDxfId="21">
      <calculatedColumnFormula>Tableau16[[#This Row],[TOTAL
GENERAL]]/1</calculatedColumnFormula>
    </tableColumn>
    <tableColumn id="14" name="POURCENTAGE" dataDxfId="20">
      <calculatedColumnFormula>N121/3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au1735" displayName="Tableau1735" ref="B111:O112" totalsRowShown="0" headerRowDxfId="19" headerRowBorderDxfId="18" tableBorderDxfId="17" totalsRowBorderDxfId="16">
  <autoFilter ref="B111:O112"/>
  <sortState ref="B104:O104">
    <sortCondition descending="1" ref="M90:M91"/>
  </sortState>
  <tableColumns count="14">
    <tableColumn id="1" name="NOM Prénom" dataDxfId="15"/>
    <tableColumn id="2" name="Club" dataDxfId="14"/>
    <tableColumn id="3" name="Catég." dataDxfId="13"/>
    <tableColumn id="4" name="Sep." dataDxfId="12"/>
    <tableColumn id="5" name="Oct." dataDxfId="11"/>
    <tableColumn id="6" name="Nov." dataDxfId="10"/>
    <tableColumn id="7" name="Dec." dataDxfId="9"/>
    <tableColumn id="8" name="Janv." dataDxfId="8"/>
    <tableColumn id="9" name="Total tour&#10;Prelimin." dataDxfId="7">
      <calculatedColumnFormula>(SUM(E112:I112)-MIN(E112:I112))</calculatedColumnFormula>
    </tableColumn>
    <tableColumn id="10" name="Finale&#10;Fevr." dataDxfId="6"/>
    <tableColumn id="11" name="Finale &#10;x2" dataDxfId="5">
      <calculatedColumnFormula>K112*2</calculatedColumnFormula>
    </tableColumn>
    <tableColumn id="12" name="TOTAL&#10;GENERAL" dataDxfId="4">
      <calculatedColumnFormula>J112+L112</calculatedColumnFormula>
    </tableColumn>
    <tableColumn id="13" name="MOYENNE" dataDxfId="3"/>
    <tableColumn id="14" name="POURCENTAGE" dataDxfId="2">
      <calculatedColumnFormula>N112/6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au15" displayName="Tableau15" ref="B115:O117" totalsRowShown="0" headerRowDxfId="1" tableBorderDxfId="0">
  <autoFilter ref="B115:O117"/>
  <sortState ref="B116:O117">
    <sortCondition descending="1" ref="N115:N117"/>
  </sortState>
  <tableColumns count="14">
    <tableColumn id="1" name="NOM Prénom"/>
    <tableColumn id="2" name="Club"/>
    <tableColumn id="3" name="Catég."/>
    <tableColumn id="4" name="Sep."/>
    <tableColumn id="5" name="Oct."/>
    <tableColumn id="6" name="Nov."/>
    <tableColumn id="7" name="Dec."/>
    <tableColumn id="8" name="Janv."/>
    <tableColumn id="9" name="Total tour&#10;Prelimin.">
      <calculatedColumnFormula>(SUM(E116:I116)-MIN(E116:I116))</calculatedColumnFormula>
    </tableColumn>
    <tableColumn id="10" name="Finale&#10;Fevr."/>
    <tableColumn id="11" name="Finale &#10;x2"/>
    <tableColumn id="12" name="TOTAL&#10;GENERAL"/>
    <tableColumn id="13" name="MOYENNE">
      <calculatedColumnFormula>M116/1</calculatedColumnFormula>
    </tableColumn>
    <tableColumn id="14" name="POURCEN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6" displayName="Tableau6" ref="B28:O37" totalsRowShown="0" headerRowDxfId="195" tableBorderDxfId="194">
  <autoFilter ref="B28:O37"/>
  <sortState ref="B29:O37">
    <sortCondition descending="1" ref="N28:N37"/>
  </sortState>
  <tableColumns count="14">
    <tableColumn id="1" name="NOM Prénom" dataDxfId="193"/>
    <tableColumn id="2" name="Club" dataDxfId="192"/>
    <tableColumn id="3" name="Catég." dataDxfId="191"/>
    <tableColumn id="4" name="Sep." dataDxfId="190"/>
    <tableColumn id="5" name="Oct." dataDxfId="189"/>
    <tableColumn id="6" name="Nov." dataDxfId="188"/>
    <tableColumn id="7" name="Dec." dataDxfId="187"/>
    <tableColumn id="8" name="Janv." dataDxfId="186"/>
    <tableColumn id="9" name="Total tour&#10;Prelimin." dataDxfId="185">
      <calculatedColumnFormula>(SUM(E29:I29)-MIN(E29:I29))</calculatedColumnFormula>
    </tableColumn>
    <tableColumn id="10" name="Finale&#10;Fevr." dataDxfId="184"/>
    <tableColumn id="11" name="Finale &#10;x2" dataDxfId="183">
      <calculatedColumnFormula>K29*2</calculatedColumnFormula>
    </tableColumn>
    <tableColumn id="12" name="TOTAL&#10;GENERAL" dataDxfId="182">
      <calculatedColumnFormula>Tableau6[[#This Row],[Total tour
Prelimin.]]+Tableau6[[#This Row],[Finale 
x2]]</calculatedColumnFormula>
    </tableColumn>
    <tableColumn id="13" name="MOYENNE" dataDxfId="181">
      <calculatedColumnFormula>Tableau6[[#This Row],[TOTAL
GENERAL]]/1</calculatedColumnFormula>
    </tableColumn>
    <tableColumn id="14" name="POURCENTAGE" dataDxfId="180">
      <calculatedColumnFormula>Tableau6[[#This Row],[MOYENNE]]/6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7" displayName="Tableau7" ref="B40:O46" totalsRowShown="0" headerRowDxfId="179" tableBorderDxfId="178">
  <autoFilter ref="B40:O46"/>
  <sortState ref="B41:O46">
    <sortCondition descending="1" ref="N40:N46"/>
  </sortState>
  <tableColumns count="14">
    <tableColumn id="1" name="NOM Prénom" dataDxfId="177"/>
    <tableColumn id="2" name="Club" dataDxfId="176"/>
    <tableColumn id="3" name="Catég." dataDxfId="175"/>
    <tableColumn id="4" name="Sep." dataDxfId="174"/>
    <tableColumn id="5" name="Oct." dataDxfId="173"/>
    <tableColumn id="6" name="Nov." dataDxfId="172"/>
    <tableColumn id="7" name="Dec." dataDxfId="171"/>
    <tableColumn id="8" name="Janv." dataDxfId="170"/>
    <tableColumn id="9" name="Total tour&#10;Prelimin." dataDxfId="169">
      <calculatedColumnFormula>(SUM(E41:I41)-MIN(E41:I41))</calculatedColumnFormula>
    </tableColumn>
    <tableColumn id="10" name="Finale&#10;Fevr." dataDxfId="168"/>
    <tableColumn id="11" name="Finale &#10;x2" dataDxfId="167">
      <calculatedColumnFormula>K41*2</calculatedColumnFormula>
    </tableColumn>
    <tableColumn id="12" name="TOTAL&#10;GENERAL" dataDxfId="166">
      <calculatedColumnFormula>J41+L41</calculatedColumnFormula>
    </tableColumn>
    <tableColumn id="13" name="MOYENNE" dataDxfId="165">
      <calculatedColumnFormula>Tableau7[[#This Row],[TOTAL
GENERAL]]/1</calculatedColumnFormula>
    </tableColumn>
    <tableColumn id="14" name="POURCENTAGE" dataDxfId="164">
      <calculatedColumnFormula>N41/6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8" displayName="Tableau8" ref="B49:O54" totalsRowShown="0" headerRowDxfId="163" headerRowBorderDxfId="162" tableBorderDxfId="161" totalsRowBorderDxfId="160">
  <autoFilter ref="B49:O54"/>
  <sortState ref="B50:O54">
    <sortCondition descending="1" ref="N49:N54"/>
  </sortState>
  <tableColumns count="14">
    <tableColumn id="1" name="NOM Prénom" dataDxfId="159"/>
    <tableColumn id="2" name="Club" dataDxfId="158"/>
    <tableColumn id="3" name="Catég." dataDxfId="157"/>
    <tableColumn id="4" name="sept-21" dataDxfId="156"/>
    <tableColumn id="5" name="oct-21" dataDxfId="155"/>
    <tableColumn id="6" name="nov-21" dataDxfId="154"/>
    <tableColumn id="7" name="déc-21" dataDxfId="153"/>
    <tableColumn id="8" name="janv-22" dataDxfId="152"/>
    <tableColumn id="9" name="Total tour&#10;Prelimin." dataDxfId="151">
      <calculatedColumnFormula>(SUM(E50:I50)-MIN(E50:I50))</calculatedColumnFormula>
    </tableColumn>
    <tableColumn id="10" name="Finale&#10;févr-22" dataDxfId="150"/>
    <tableColumn id="11" name="Finale &#10;x2" dataDxfId="149">
      <calculatedColumnFormula>K50*2</calculatedColumnFormula>
    </tableColumn>
    <tableColumn id="12" name="TOTAL&#10;GENERAL" dataDxfId="148">
      <calculatedColumnFormula>J50+L50</calculatedColumnFormula>
    </tableColumn>
    <tableColumn id="13" name="MOYENNE" dataDxfId="147">
      <calculatedColumnFormula>Tableau8[[#This Row],[TOTAL
GENERAL]]/1</calculatedColumnFormula>
    </tableColumn>
    <tableColumn id="14" name="POURCENTAGE" dataDxfId="146">
      <calculatedColumnFormula>N50/6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9" displayName="Tableau9" ref="B57:O62" totalsRowShown="0" headerRowDxfId="145" headerRowBorderDxfId="144" tableBorderDxfId="143" totalsRowBorderDxfId="142">
  <autoFilter ref="B57:O62"/>
  <sortState ref="B58:O62">
    <sortCondition descending="1" ref="N57:N62"/>
  </sortState>
  <tableColumns count="14">
    <tableColumn id="1" name="NOM Prénom" dataDxfId="141"/>
    <tableColumn id="2" name="Club" dataDxfId="140"/>
    <tableColumn id="3" name="Catég." dataDxfId="139"/>
    <tableColumn id="4" name="Sep." dataDxfId="138"/>
    <tableColumn id="5" name="Oct." dataDxfId="137"/>
    <tableColumn id="6" name="Nov." dataDxfId="136"/>
    <tableColumn id="7" name="Dec." dataDxfId="135"/>
    <tableColumn id="8" name="Janv." dataDxfId="134"/>
    <tableColumn id="9" name="Total tour&#10;Prelimin." dataDxfId="133">
      <calculatedColumnFormula>(SUM(E58:I58)-MIN(E58:I58))</calculatedColumnFormula>
    </tableColumn>
    <tableColumn id="10" name="Finale&#10;Fevr." dataDxfId="132"/>
    <tableColumn id="11" name="Finale &#10;x2" dataDxfId="131">
      <calculatedColumnFormula>K58*2</calculatedColumnFormula>
    </tableColumn>
    <tableColumn id="12" name="TOTAL&#10;GENERAL" dataDxfId="130">
      <calculatedColumnFormula>J58+L58</calculatedColumnFormula>
    </tableColumn>
    <tableColumn id="13" name="MOYENNE" dataDxfId="129">
      <calculatedColumnFormula>Tableau9[[#This Row],[TOTAL
GENERAL]]/1</calculatedColumnFormula>
    </tableColumn>
    <tableColumn id="14" name="POURCENTAGE" dataDxfId="128">
      <calculatedColumnFormula>N58/4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au10" displayName="Tableau10" ref="B65:O71" totalsRowShown="0" headerRowDxfId="127" headerRowBorderDxfId="126" tableBorderDxfId="125" totalsRowBorderDxfId="124">
  <autoFilter ref="B65:O71"/>
  <sortState ref="B66:O71">
    <sortCondition descending="1" ref="N65:N71"/>
  </sortState>
  <tableColumns count="14">
    <tableColumn id="1" name="NOM Prénom" dataDxfId="123"/>
    <tableColumn id="2" name="Club" dataDxfId="122"/>
    <tableColumn id="3" name="Catég." dataDxfId="121"/>
    <tableColumn id="4" name="Sep." dataDxfId="120"/>
    <tableColumn id="5" name="Oct." dataDxfId="119"/>
    <tableColumn id="6" name="Nov." dataDxfId="118"/>
    <tableColumn id="7" name="Dec." dataDxfId="117"/>
    <tableColumn id="8" name="Janv." dataDxfId="116"/>
    <tableColumn id="9" name="Total tour&#10;Prelimin." dataDxfId="115">
      <calculatedColumnFormula>(SUM(E66:I66)-MIN(E66:I66))</calculatedColumnFormula>
    </tableColumn>
    <tableColumn id="10" name="Finale&#10;Fevr." dataDxfId="114"/>
    <tableColumn id="11" name="Finale &#10;x2" dataDxfId="113">
      <calculatedColumnFormula>K66*2</calculatedColumnFormula>
    </tableColumn>
    <tableColumn id="12" name="TOTAL&#10;GENERAL" dataDxfId="112">
      <calculatedColumnFormula>J66+L66</calculatedColumnFormula>
    </tableColumn>
    <tableColumn id="13" name="MOYENNE" dataDxfId="111">
      <calculatedColumnFormula>Tableau10[[#This Row],[TOTAL
GENERAL]]/1</calculatedColumnFormula>
    </tableColumn>
    <tableColumn id="14" name="POURCENTAGE" dataDxfId="110">
      <calculatedColumnFormula>N66/8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au11" displayName="Tableau11" ref="B74:O83" totalsRowShown="0" headerRowDxfId="109" headerRowBorderDxfId="108" tableBorderDxfId="107" totalsRowBorderDxfId="106">
  <autoFilter ref="B74:O83"/>
  <sortState ref="B75:O83">
    <sortCondition descending="1" ref="N74:N83"/>
  </sortState>
  <tableColumns count="14">
    <tableColumn id="1" name="NOM Prénom" dataDxfId="105"/>
    <tableColumn id="2" name="Club" dataDxfId="104"/>
    <tableColumn id="3" name="Catég." dataDxfId="103"/>
    <tableColumn id="4" name="sept-21" dataDxfId="102"/>
    <tableColumn id="5" name="oct-21" dataDxfId="101"/>
    <tableColumn id="6" name="nov-21" dataDxfId="100"/>
    <tableColumn id="7" name="déc-21" dataDxfId="99"/>
    <tableColumn id="8" name="janv-22" dataDxfId="98"/>
    <tableColumn id="9" name="Total tour&#10;Prelimin." dataDxfId="97">
      <calculatedColumnFormula>(SUM(E75:I75)-MIN(E75:I75))</calculatedColumnFormula>
    </tableColumn>
    <tableColumn id="10" name="Finale&#10;févr-22" dataDxfId="96"/>
    <tableColumn id="11" name="Finale &#10;x2" dataDxfId="95">
      <calculatedColumnFormula>K75*2</calculatedColumnFormula>
    </tableColumn>
    <tableColumn id="12" name="TOTAL&#10;GENERAL" dataDxfId="94">
      <calculatedColumnFormula>J75+L75</calculatedColumnFormula>
    </tableColumn>
    <tableColumn id="13" name="MOYENNE" dataDxfId="93">
      <calculatedColumnFormula>Tableau11[[#This Row],[TOTAL
GENERAL]]/1</calculatedColumnFormula>
    </tableColumn>
    <tableColumn id="14" name="POURCENTAGE" dataDxfId="92">
      <calculatedColumnFormula>N75/3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au12" displayName="Tableau12" ref="B86:O90" totalsRowShown="0" headerRowDxfId="91" headerRowBorderDxfId="90" tableBorderDxfId="89" totalsRowBorderDxfId="88">
  <autoFilter ref="B86:O90"/>
  <sortState ref="B87:O90">
    <sortCondition descending="1" ref="N86:N90"/>
  </sortState>
  <tableColumns count="14">
    <tableColumn id="1" name="NOM Prénom" dataDxfId="87"/>
    <tableColumn id="2" name="Club" dataDxfId="86"/>
    <tableColumn id="3" name="Catég." dataDxfId="85"/>
    <tableColumn id="4" name="Sep." dataDxfId="84"/>
    <tableColumn id="5" name="Oct." dataDxfId="83"/>
    <tableColumn id="6" name="Nov." dataDxfId="82"/>
    <tableColumn id="7" name="Dec." dataDxfId="81"/>
    <tableColumn id="8" name="Janv." dataDxfId="80"/>
    <tableColumn id="9" name="Total tour&#10;Prelimin." dataDxfId="79">
      <calculatedColumnFormula>(SUM(E87:I87)-MIN(E87:I87))</calculatedColumnFormula>
    </tableColumn>
    <tableColumn id="10" name="Finale&#10;Fevr." dataDxfId="78"/>
    <tableColumn id="11" name="Finale &#10;x2" dataDxfId="77">
      <calculatedColumnFormula>K87*2</calculatedColumnFormula>
    </tableColumn>
    <tableColumn id="12" name="TOTAL&#10;GENERAL" dataDxfId="76">
      <calculatedColumnFormula>J87+L87</calculatedColumnFormula>
    </tableColumn>
    <tableColumn id="13" name="MOYENNE" dataDxfId="75">
      <calculatedColumnFormula>Tableau12[[#This Row],[TOTAL
GENERAL]]/1</calculatedColumnFormula>
    </tableColumn>
    <tableColumn id="14" name="POURCENTAGE" dataDxfId="74">
      <calculatedColumnFormula>N87/3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au13" displayName="Tableau13" ref="B93:O100" totalsRowShown="0" headerRowDxfId="73" headerRowBorderDxfId="72" tableBorderDxfId="71" totalsRowBorderDxfId="70">
  <autoFilter ref="B93:O100"/>
  <sortState ref="B94:O100">
    <sortCondition descending="1" ref="N93:N100"/>
  </sortState>
  <tableColumns count="14">
    <tableColumn id="1" name="NOM Prénom" dataDxfId="69"/>
    <tableColumn id="2" name="Club" dataDxfId="68"/>
    <tableColumn id="3" name="Catég." dataDxfId="67"/>
    <tableColumn id="4" name="sept-21" dataDxfId="66"/>
    <tableColumn id="5" name="oct-21" dataDxfId="65"/>
    <tableColumn id="6" name="nov-21" dataDxfId="64"/>
    <tableColumn id="7" name="déc-21" dataDxfId="63"/>
    <tableColumn id="8" name="janv-22" dataDxfId="62"/>
    <tableColumn id="9" name="Total tour&#10;Prelimin." dataDxfId="61">
      <calculatedColumnFormula>(SUM(E94:I94)-MIN(E94:I94))</calculatedColumnFormula>
    </tableColumn>
    <tableColumn id="10" name="Finale&#10;févr-22" dataDxfId="60"/>
    <tableColumn id="11" name="Finale &#10;x2" dataDxfId="59">
      <calculatedColumnFormula>K94*2</calculatedColumnFormula>
    </tableColumn>
    <tableColumn id="12" name="TOTAL&#10;GENERAL" dataDxfId="58">
      <calculatedColumnFormula>J94+L94</calculatedColumnFormula>
    </tableColumn>
    <tableColumn id="13" name="MOYENNE" dataDxfId="57">
      <calculatedColumnFormula>Tableau13[[#This Row],[TOTAL
GENERAL]]/1</calculatedColumnFormula>
    </tableColumn>
    <tableColumn id="14" name="POURCENTAGE" dataDxfId="56">
      <calculatedColumnFormula>N94/3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7"/>
  <sheetViews>
    <sheetView tabSelected="1" zoomScale="90" zoomScaleNormal="90" workbookViewId="0">
      <selection activeCell="N126" sqref="N126"/>
    </sheetView>
  </sheetViews>
  <sheetFormatPr baseColWidth="10" defaultColWidth="11.42578125" defaultRowHeight="15"/>
  <cols>
    <col min="1" max="1" width="4.42578125" style="28" bestFit="1" customWidth="1"/>
    <col min="2" max="2" width="19.140625" style="1" bestFit="1" customWidth="1"/>
    <col min="3" max="3" width="21.5703125" style="1" bestFit="1" customWidth="1"/>
    <col min="4" max="4" width="11.140625" style="1" bestFit="1" customWidth="1"/>
    <col min="5" max="5" width="12.140625" style="1" bestFit="1" customWidth="1"/>
    <col min="6" max="6" width="11.140625" style="1" bestFit="1" customWidth="1"/>
    <col min="7" max="7" width="11.7109375" style="1" bestFit="1" customWidth="1"/>
    <col min="8" max="8" width="11.5703125" style="1" bestFit="1" customWidth="1"/>
    <col min="9" max="9" width="12.140625" style="1" bestFit="1" customWidth="1"/>
    <col min="10" max="10" width="14.42578125" style="1" bestFit="1" customWidth="1"/>
    <col min="11" max="11" width="12.5703125" style="1" bestFit="1" customWidth="1"/>
    <col min="12" max="12" width="11" style="30" bestFit="1" customWidth="1"/>
    <col min="13" max="13" width="13.7109375" style="1" bestFit="1" customWidth="1"/>
    <col min="14" max="14" width="14.7109375" style="1" bestFit="1" customWidth="1"/>
    <col min="15" max="15" width="18.85546875" style="1" bestFit="1" customWidth="1"/>
    <col min="16" max="16384" width="11.42578125" style="1"/>
  </cols>
  <sheetData>
    <row r="1" spans="1:15" ht="46.5">
      <c r="A1" s="262" t="s">
        <v>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30" customHeight="1">
      <c r="A2" s="265" t="s">
        <v>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</row>
    <row r="3" spans="1:15" ht="27" customHeight="1">
      <c r="A3" s="2" t="s">
        <v>1</v>
      </c>
      <c r="B3" s="3" t="s">
        <v>2</v>
      </c>
      <c r="C3" s="4" t="s">
        <v>3</v>
      </c>
      <c r="D3" s="4" t="s">
        <v>4</v>
      </c>
      <c r="E3" s="5" t="s">
        <v>88</v>
      </c>
      <c r="F3" s="5" t="s">
        <v>89</v>
      </c>
      <c r="G3" s="5" t="s">
        <v>90</v>
      </c>
      <c r="H3" s="5" t="s">
        <v>91</v>
      </c>
      <c r="I3" s="5" t="s">
        <v>92</v>
      </c>
      <c r="J3" s="6" t="s">
        <v>10</v>
      </c>
      <c r="K3" s="7" t="s">
        <v>93</v>
      </c>
      <c r="L3" s="7" t="s">
        <v>12</v>
      </c>
      <c r="M3" s="7" t="s">
        <v>13</v>
      </c>
      <c r="N3" s="4" t="s">
        <v>14</v>
      </c>
      <c r="O3" s="38" t="s">
        <v>15</v>
      </c>
    </row>
    <row r="4" spans="1:15" ht="24.95" customHeight="1">
      <c r="A4" s="8">
        <v>1</v>
      </c>
      <c r="B4" s="9" t="s">
        <v>19</v>
      </c>
      <c r="C4" s="8" t="s">
        <v>17</v>
      </c>
      <c r="D4" s="10" t="s">
        <v>18</v>
      </c>
      <c r="E4" s="11">
        <v>550</v>
      </c>
      <c r="F4" s="12">
        <v>537</v>
      </c>
      <c r="G4" s="11">
        <v>550</v>
      </c>
      <c r="H4" s="11"/>
      <c r="I4" s="11"/>
      <c r="J4" s="13">
        <f t="shared" ref="J4:J25" si="0">(SUM(E4:I4)-MIN(E4:I4))</f>
        <v>1100</v>
      </c>
      <c r="K4" s="14"/>
      <c r="L4" s="13">
        <f t="shared" ref="L4:L25" si="1">K4*2</f>
        <v>0</v>
      </c>
      <c r="M4" s="13">
        <f t="shared" ref="M4:M25" si="2">L4+J4</f>
        <v>1100</v>
      </c>
      <c r="N4" s="15">
        <v>550</v>
      </c>
      <c r="O4" s="16">
        <f>Tableau5[[#This Row],[MOYENNE]]/6</f>
        <v>91.666666666666671</v>
      </c>
    </row>
    <row r="5" spans="1:15" ht="24.95" customHeight="1">
      <c r="A5" s="8">
        <v>2</v>
      </c>
      <c r="B5" s="9" t="s">
        <v>23</v>
      </c>
      <c r="C5" s="8" t="s">
        <v>24</v>
      </c>
      <c r="D5" s="10" t="s">
        <v>18</v>
      </c>
      <c r="E5" s="11">
        <v>550</v>
      </c>
      <c r="F5" s="12">
        <v>549</v>
      </c>
      <c r="G5" s="11">
        <v>549</v>
      </c>
      <c r="H5" s="11"/>
      <c r="I5" s="11"/>
      <c r="J5" s="13">
        <f t="shared" si="0"/>
        <v>1099</v>
      </c>
      <c r="K5" s="14"/>
      <c r="L5" s="13">
        <f t="shared" si="1"/>
        <v>0</v>
      </c>
      <c r="M5" s="13">
        <f t="shared" si="2"/>
        <v>1099</v>
      </c>
      <c r="N5" s="15">
        <v>549.5</v>
      </c>
      <c r="O5" s="16">
        <f>Tableau5[[#This Row],[MOYENNE]]/6</f>
        <v>91.583333333333329</v>
      </c>
    </row>
    <row r="6" spans="1:15" ht="24.95" customHeight="1">
      <c r="A6" s="8">
        <v>3</v>
      </c>
      <c r="B6" s="9" t="s">
        <v>25</v>
      </c>
      <c r="C6" s="8" t="s">
        <v>17</v>
      </c>
      <c r="D6" s="10" t="s">
        <v>18</v>
      </c>
      <c r="E6" s="12">
        <v>0</v>
      </c>
      <c r="F6" s="11">
        <v>540</v>
      </c>
      <c r="G6" s="11">
        <v>557</v>
      </c>
      <c r="H6" s="12"/>
      <c r="I6" s="11"/>
      <c r="J6" s="13">
        <f t="shared" si="0"/>
        <v>1097</v>
      </c>
      <c r="K6" s="14"/>
      <c r="L6" s="13">
        <f t="shared" si="1"/>
        <v>0</v>
      </c>
      <c r="M6" s="13">
        <f t="shared" si="2"/>
        <v>1097</v>
      </c>
      <c r="N6" s="15">
        <v>548.5</v>
      </c>
      <c r="O6" s="16">
        <f>Tableau5[[#This Row],[MOYENNE]]/6</f>
        <v>91.416666666666671</v>
      </c>
    </row>
    <row r="7" spans="1:15" ht="24.95" customHeight="1">
      <c r="A7" s="8">
        <v>4</v>
      </c>
      <c r="B7" s="9" t="s">
        <v>20</v>
      </c>
      <c r="C7" s="8" t="s">
        <v>17</v>
      </c>
      <c r="D7" s="10" t="s">
        <v>18</v>
      </c>
      <c r="E7" s="11">
        <v>549</v>
      </c>
      <c r="F7" s="12">
        <v>543</v>
      </c>
      <c r="G7" s="11">
        <v>545</v>
      </c>
      <c r="H7" s="11"/>
      <c r="I7" s="11"/>
      <c r="J7" s="13">
        <f t="shared" si="0"/>
        <v>1094</v>
      </c>
      <c r="K7" s="14"/>
      <c r="L7" s="13">
        <f t="shared" si="1"/>
        <v>0</v>
      </c>
      <c r="M7" s="13">
        <f t="shared" si="2"/>
        <v>1094</v>
      </c>
      <c r="N7" s="15">
        <v>547</v>
      </c>
      <c r="O7" s="16">
        <f>Tableau5[[#This Row],[MOYENNE]]/6</f>
        <v>91.166666666666671</v>
      </c>
    </row>
    <row r="8" spans="1:15" ht="24.95" customHeight="1">
      <c r="A8" s="8">
        <v>4</v>
      </c>
      <c r="B8" s="9" t="s">
        <v>16</v>
      </c>
      <c r="C8" s="8" t="s">
        <v>17</v>
      </c>
      <c r="D8" s="10" t="s">
        <v>18</v>
      </c>
      <c r="E8" s="11">
        <v>546</v>
      </c>
      <c r="F8" s="11">
        <v>548</v>
      </c>
      <c r="G8" s="12">
        <v>543</v>
      </c>
      <c r="H8" s="11"/>
      <c r="I8" s="11"/>
      <c r="J8" s="13">
        <f t="shared" si="0"/>
        <v>1094</v>
      </c>
      <c r="K8" s="14"/>
      <c r="L8" s="13">
        <f t="shared" si="1"/>
        <v>0</v>
      </c>
      <c r="M8" s="13">
        <f t="shared" si="2"/>
        <v>1094</v>
      </c>
      <c r="N8" s="15">
        <v>547</v>
      </c>
      <c r="O8" s="16">
        <f>Tableau5[[#This Row],[MOYENNE]]/6</f>
        <v>91.166666666666671</v>
      </c>
    </row>
    <row r="9" spans="1:15" ht="24.95" customHeight="1">
      <c r="A9" s="8">
        <v>6</v>
      </c>
      <c r="B9" s="9" t="s">
        <v>27</v>
      </c>
      <c r="C9" s="8" t="s">
        <v>17</v>
      </c>
      <c r="D9" s="10" t="s">
        <v>18</v>
      </c>
      <c r="E9" s="12">
        <v>544</v>
      </c>
      <c r="F9" s="11">
        <v>547</v>
      </c>
      <c r="G9" s="11">
        <v>546</v>
      </c>
      <c r="H9" s="11"/>
      <c r="I9" s="11"/>
      <c r="J9" s="13">
        <f t="shared" si="0"/>
        <v>1093</v>
      </c>
      <c r="K9" s="14"/>
      <c r="L9" s="13">
        <f t="shared" si="1"/>
        <v>0</v>
      </c>
      <c r="M9" s="13">
        <f t="shared" si="2"/>
        <v>1093</v>
      </c>
      <c r="N9" s="15">
        <v>546.5</v>
      </c>
      <c r="O9" s="16">
        <f>Tableau5[[#This Row],[MOYENNE]]/6</f>
        <v>91.083333333333329</v>
      </c>
    </row>
    <row r="10" spans="1:15" ht="24.95" customHeight="1">
      <c r="A10" s="8">
        <v>7</v>
      </c>
      <c r="B10" s="9" t="s">
        <v>26</v>
      </c>
      <c r="C10" s="8" t="s">
        <v>17</v>
      </c>
      <c r="D10" s="10" t="s">
        <v>18</v>
      </c>
      <c r="E10" s="12">
        <v>533</v>
      </c>
      <c r="F10" s="11">
        <v>535</v>
      </c>
      <c r="G10" s="11">
        <v>539</v>
      </c>
      <c r="H10" s="11"/>
      <c r="I10" s="12"/>
      <c r="J10" s="13">
        <f t="shared" si="0"/>
        <v>1074</v>
      </c>
      <c r="K10" s="14"/>
      <c r="L10" s="13">
        <f t="shared" si="1"/>
        <v>0</v>
      </c>
      <c r="M10" s="13">
        <f t="shared" si="2"/>
        <v>1074</v>
      </c>
      <c r="N10" s="15">
        <v>537</v>
      </c>
      <c r="O10" s="16">
        <f>Tableau5[[#This Row],[MOYENNE]]/6</f>
        <v>89.5</v>
      </c>
    </row>
    <row r="11" spans="1:15" ht="24.95" customHeight="1">
      <c r="A11" s="8">
        <v>8</v>
      </c>
      <c r="B11" s="183" t="s">
        <v>29</v>
      </c>
      <c r="C11" s="18" t="s">
        <v>17</v>
      </c>
      <c r="D11" s="19" t="s">
        <v>18</v>
      </c>
      <c r="E11" s="20">
        <v>534</v>
      </c>
      <c r="F11" s="184">
        <v>514</v>
      </c>
      <c r="G11" s="20">
        <v>521</v>
      </c>
      <c r="H11" s="184"/>
      <c r="I11" s="20"/>
      <c r="J11" s="13">
        <f t="shared" si="0"/>
        <v>1055</v>
      </c>
      <c r="K11" s="22"/>
      <c r="L11" s="21">
        <f t="shared" si="1"/>
        <v>0</v>
      </c>
      <c r="M11" s="21">
        <f t="shared" si="2"/>
        <v>1055</v>
      </c>
      <c r="N11" s="80">
        <v>527.5</v>
      </c>
      <c r="O11" s="185">
        <f>Tableau5[[#This Row],[MOYENNE]]/6</f>
        <v>87.916666666666671</v>
      </c>
    </row>
    <row r="12" spans="1:15" ht="24.95" customHeight="1">
      <c r="A12" s="8">
        <v>9</v>
      </c>
      <c r="B12" s="9" t="s">
        <v>30</v>
      </c>
      <c r="C12" s="8" t="s">
        <v>17</v>
      </c>
      <c r="D12" s="10" t="s">
        <v>18</v>
      </c>
      <c r="E12" s="11">
        <v>524</v>
      </c>
      <c r="F12" s="11">
        <v>520</v>
      </c>
      <c r="G12" s="12">
        <v>518</v>
      </c>
      <c r="H12" s="11"/>
      <c r="I12" s="11"/>
      <c r="J12" s="13">
        <f t="shared" si="0"/>
        <v>1044</v>
      </c>
      <c r="K12" s="14"/>
      <c r="L12" s="13">
        <f t="shared" si="1"/>
        <v>0</v>
      </c>
      <c r="M12" s="13">
        <f t="shared" si="2"/>
        <v>1044</v>
      </c>
      <c r="N12" s="15">
        <v>522</v>
      </c>
      <c r="O12" s="16">
        <f>Tableau5[[#This Row],[MOYENNE]]/6</f>
        <v>87</v>
      </c>
    </row>
    <row r="13" spans="1:15" ht="24.95" customHeight="1">
      <c r="A13" s="8">
        <v>10</v>
      </c>
      <c r="B13" s="9" t="s">
        <v>115</v>
      </c>
      <c r="C13" s="8" t="s">
        <v>24</v>
      </c>
      <c r="D13" s="10" t="s">
        <v>18</v>
      </c>
      <c r="E13" s="118">
        <v>522</v>
      </c>
      <c r="F13" s="118">
        <v>521</v>
      </c>
      <c r="G13" s="172">
        <v>514</v>
      </c>
      <c r="H13" s="118"/>
      <c r="I13" s="118"/>
      <c r="J13" s="13">
        <f t="shared" si="0"/>
        <v>1043</v>
      </c>
      <c r="K13" s="120"/>
      <c r="L13" s="13">
        <f t="shared" si="1"/>
        <v>0</v>
      </c>
      <c r="M13" s="13">
        <f t="shared" si="2"/>
        <v>1043</v>
      </c>
      <c r="N13" s="15">
        <v>521.5</v>
      </c>
      <c r="O13" s="16">
        <f>Tableau5[[#This Row],[MOYENNE]]/6</f>
        <v>86.916666666666671</v>
      </c>
    </row>
    <row r="14" spans="1:15" ht="24.95" customHeight="1">
      <c r="A14" s="8">
        <v>11</v>
      </c>
      <c r="B14" s="9" t="s">
        <v>105</v>
      </c>
      <c r="C14" s="8" t="s">
        <v>55</v>
      </c>
      <c r="D14" s="10" t="s">
        <v>18</v>
      </c>
      <c r="E14" s="172">
        <v>518</v>
      </c>
      <c r="F14" s="118">
        <v>520</v>
      </c>
      <c r="G14" s="118">
        <v>520</v>
      </c>
      <c r="H14" s="118"/>
      <c r="I14" s="118"/>
      <c r="J14" s="13">
        <f t="shared" si="0"/>
        <v>1040</v>
      </c>
      <c r="K14" s="120"/>
      <c r="L14" s="13">
        <f t="shared" si="1"/>
        <v>0</v>
      </c>
      <c r="M14" s="13">
        <f t="shared" si="2"/>
        <v>1040</v>
      </c>
      <c r="N14" s="15">
        <v>520</v>
      </c>
      <c r="O14" s="16">
        <f>Tableau5[[#This Row],[MOYENNE]]/6</f>
        <v>86.666666666666671</v>
      </c>
    </row>
    <row r="15" spans="1:15" ht="24.95" customHeight="1">
      <c r="A15" s="8">
        <v>11</v>
      </c>
      <c r="B15" s="9" t="s">
        <v>33</v>
      </c>
      <c r="C15" s="8" t="s">
        <v>34</v>
      </c>
      <c r="D15" s="10" t="s">
        <v>18</v>
      </c>
      <c r="E15" s="11">
        <v>512</v>
      </c>
      <c r="F15" s="12">
        <v>505</v>
      </c>
      <c r="G15" s="11">
        <v>528</v>
      </c>
      <c r="H15" s="12"/>
      <c r="I15" s="11"/>
      <c r="J15" s="13">
        <f t="shared" si="0"/>
        <v>1040</v>
      </c>
      <c r="K15" s="14"/>
      <c r="L15" s="13">
        <f t="shared" si="1"/>
        <v>0</v>
      </c>
      <c r="M15" s="13">
        <f t="shared" si="2"/>
        <v>1040</v>
      </c>
      <c r="N15" s="15">
        <v>520</v>
      </c>
      <c r="O15" s="16">
        <f>Tableau5[[#This Row],[MOYENNE]]/6</f>
        <v>86.666666666666671</v>
      </c>
    </row>
    <row r="16" spans="1:15" ht="24.95" customHeight="1">
      <c r="A16" s="8">
        <v>13</v>
      </c>
      <c r="B16" s="9" t="s">
        <v>28</v>
      </c>
      <c r="C16" s="8" t="s">
        <v>17</v>
      </c>
      <c r="D16" s="10" t="s">
        <v>18</v>
      </c>
      <c r="E16" s="11">
        <v>520</v>
      </c>
      <c r="F16" s="12">
        <v>501</v>
      </c>
      <c r="G16" s="11">
        <v>518</v>
      </c>
      <c r="H16" s="11"/>
      <c r="I16" s="11"/>
      <c r="J16" s="13">
        <f t="shared" si="0"/>
        <v>1038</v>
      </c>
      <c r="K16" s="14"/>
      <c r="L16" s="13">
        <f t="shared" si="1"/>
        <v>0</v>
      </c>
      <c r="M16" s="13">
        <f t="shared" si="2"/>
        <v>1038</v>
      </c>
      <c r="N16" s="15">
        <v>519</v>
      </c>
      <c r="O16" s="16">
        <f>Tableau5[[#This Row],[MOYENNE]]/6</f>
        <v>86.5</v>
      </c>
    </row>
    <row r="17" spans="1:15" ht="24.95" customHeight="1">
      <c r="A17" s="8">
        <v>14</v>
      </c>
      <c r="B17" s="9" t="s">
        <v>32</v>
      </c>
      <c r="C17" s="8" t="s">
        <v>17</v>
      </c>
      <c r="D17" s="10" t="s">
        <v>18</v>
      </c>
      <c r="E17" s="11">
        <v>509</v>
      </c>
      <c r="F17" s="11">
        <v>516</v>
      </c>
      <c r="G17" s="12">
        <v>507</v>
      </c>
      <c r="H17" s="11"/>
      <c r="I17" s="11"/>
      <c r="J17" s="13">
        <f t="shared" si="0"/>
        <v>1025</v>
      </c>
      <c r="K17" s="14"/>
      <c r="L17" s="13">
        <f t="shared" si="1"/>
        <v>0</v>
      </c>
      <c r="M17" s="13">
        <f t="shared" si="2"/>
        <v>1025</v>
      </c>
      <c r="N17" s="15">
        <v>512.5</v>
      </c>
      <c r="O17" s="16">
        <f>Tableau5[[#This Row],[MOYENNE]]/6</f>
        <v>85.416666666666671</v>
      </c>
    </row>
    <row r="18" spans="1:15" ht="24.95" customHeight="1">
      <c r="A18" s="8">
        <v>15</v>
      </c>
      <c r="B18" s="9" t="s">
        <v>31</v>
      </c>
      <c r="C18" s="8" t="s">
        <v>17</v>
      </c>
      <c r="D18" s="10" t="s">
        <v>18</v>
      </c>
      <c r="E18" s="12">
        <v>482</v>
      </c>
      <c r="F18" s="11">
        <v>516</v>
      </c>
      <c r="G18" s="11">
        <v>503</v>
      </c>
      <c r="H18" s="11"/>
      <c r="I18" s="12"/>
      <c r="J18" s="13">
        <f t="shared" si="0"/>
        <v>1019</v>
      </c>
      <c r="K18" s="14"/>
      <c r="L18" s="13">
        <f t="shared" si="1"/>
        <v>0</v>
      </c>
      <c r="M18" s="13">
        <f t="shared" si="2"/>
        <v>1019</v>
      </c>
      <c r="N18" s="15">
        <v>509.5</v>
      </c>
      <c r="O18" s="16">
        <f>Tableau5[[#This Row],[MOYENNE]]/6</f>
        <v>84.916666666666671</v>
      </c>
    </row>
    <row r="19" spans="1:15" ht="24.95" customHeight="1">
      <c r="A19" s="8">
        <v>16</v>
      </c>
      <c r="B19" s="9" t="s">
        <v>35</v>
      </c>
      <c r="C19" s="8" t="s">
        <v>24</v>
      </c>
      <c r="D19" s="10" t="s">
        <v>18</v>
      </c>
      <c r="E19" s="11">
        <v>506</v>
      </c>
      <c r="F19" s="12">
        <v>497</v>
      </c>
      <c r="G19" s="11">
        <v>510</v>
      </c>
      <c r="H19" s="12"/>
      <c r="I19" s="11"/>
      <c r="J19" s="13">
        <f t="shared" si="0"/>
        <v>1016</v>
      </c>
      <c r="K19" s="14"/>
      <c r="L19" s="13">
        <f t="shared" si="1"/>
        <v>0</v>
      </c>
      <c r="M19" s="13">
        <f t="shared" si="2"/>
        <v>1016</v>
      </c>
      <c r="N19" s="15">
        <v>508</v>
      </c>
      <c r="O19" s="16">
        <f>Tableau5[[#This Row],[MOYENNE]]/6</f>
        <v>84.666666666666671</v>
      </c>
    </row>
    <row r="20" spans="1:15" ht="24.95" customHeight="1">
      <c r="A20" s="8">
        <v>17</v>
      </c>
      <c r="B20" s="9" t="s">
        <v>36</v>
      </c>
      <c r="C20" s="17" t="s">
        <v>22</v>
      </c>
      <c r="D20" s="10" t="s">
        <v>18</v>
      </c>
      <c r="E20" s="11">
        <v>499</v>
      </c>
      <c r="F20" s="12">
        <v>441</v>
      </c>
      <c r="G20" s="11">
        <v>490</v>
      </c>
      <c r="H20" s="11"/>
      <c r="I20" s="11"/>
      <c r="J20" s="13">
        <f t="shared" si="0"/>
        <v>989</v>
      </c>
      <c r="K20" s="14"/>
      <c r="L20" s="13">
        <f t="shared" si="1"/>
        <v>0</v>
      </c>
      <c r="M20" s="13">
        <f t="shared" si="2"/>
        <v>989</v>
      </c>
      <c r="N20" s="15">
        <v>494.5</v>
      </c>
      <c r="O20" s="16">
        <f>Tableau5[[#This Row],[MOYENNE]]/6</f>
        <v>82.416666666666671</v>
      </c>
    </row>
    <row r="21" spans="1:15" ht="24.95" customHeight="1">
      <c r="A21" s="8">
        <v>18</v>
      </c>
      <c r="B21" s="9" t="s">
        <v>127</v>
      </c>
      <c r="C21" s="8" t="s">
        <v>24</v>
      </c>
      <c r="D21" s="10" t="s">
        <v>18</v>
      </c>
      <c r="E21" s="172">
        <v>0</v>
      </c>
      <c r="F21" s="118">
        <v>489</v>
      </c>
      <c r="G21" s="118">
        <v>488</v>
      </c>
      <c r="H21" s="118"/>
      <c r="I21" s="118"/>
      <c r="J21" s="119">
        <f t="shared" si="0"/>
        <v>977</v>
      </c>
      <c r="K21" s="120"/>
      <c r="L21" s="119">
        <f t="shared" si="1"/>
        <v>0</v>
      </c>
      <c r="M21" s="119">
        <f t="shared" si="2"/>
        <v>977</v>
      </c>
      <c r="N21" s="121">
        <v>488.5</v>
      </c>
      <c r="O21" s="123">
        <f>Tableau5[[#This Row],[MOYENNE]]/6</f>
        <v>81.416666666666671</v>
      </c>
    </row>
    <row r="22" spans="1:15" ht="24.95" customHeight="1">
      <c r="A22" s="8">
        <v>19</v>
      </c>
      <c r="B22" s="9" t="s">
        <v>118</v>
      </c>
      <c r="C22" s="8" t="s">
        <v>34</v>
      </c>
      <c r="D22" s="10" t="s">
        <v>37</v>
      </c>
      <c r="E22" s="172">
        <v>469</v>
      </c>
      <c r="F22" s="118">
        <v>484</v>
      </c>
      <c r="G22" s="118">
        <v>481</v>
      </c>
      <c r="H22" s="118"/>
      <c r="I22" s="118"/>
      <c r="J22" s="13">
        <f t="shared" si="0"/>
        <v>965</v>
      </c>
      <c r="K22" s="120"/>
      <c r="L22" s="13">
        <f t="shared" si="1"/>
        <v>0</v>
      </c>
      <c r="M22" s="13">
        <f t="shared" si="2"/>
        <v>965</v>
      </c>
      <c r="N22" s="15">
        <v>482.5</v>
      </c>
      <c r="O22" s="16">
        <f>Tableau5[[#This Row],[MOYENNE]]/6</f>
        <v>80.416666666666671</v>
      </c>
    </row>
    <row r="23" spans="1:15" s="132" customFormat="1" ht="24.95" customHeight="1">
      <c r="A23" s="134">
        <v>20</v>
      </c>
      <c r="B23" s="9" t="s">
        <v>114</v>
      </c>
      <c r="C23" s="124" t="s">
        <v>24</v>
      </c>
      <c r="D23" s="10" t="s">
        <v>18</v>
      </c>
      <c r="E23" s="118">
        <v>480</v>
      </c>
      <c r="F23" s="118">
        <v>476</v>
      </c>
      <c r="G23" s="172">
        <v>0</v>
      </c>
      <c r="H23" s="118"/>
      <c r="I23" s="118"/>
      <c r="J23" s="13">
        <f t="shared" si="0"/>
        <v>956</v>
      </c>
      <c r="K23" s="120"/>
      <c r="L23" s="13">
        <f t="shared" si="1"/>
        <v>0</v>
      </c>
      <c r="M23" s="13">
        <f t="shared" si="2"/>
        <v>956</v>
      </c>
      <c r="N23" s="15">
        <v>478</v>
      </c>
      <c r="O23" s="16">
        <f>Tableau5[[#This Row],[MOYENNE]]/6</f>
        <v>79.666666666666671</v>
      </c>
    </row>
    <row r="24" spans="1:15" ht="24.95" customHeight="1">
      <c r="A24" s="8">
        <v>21</v>
      </c>
      <c r="B24" s="9" t="s">
        <v>112</v>
      </c>
      <c r="C24" s="8" t="s">
        <v>55</v>
      </c>
      <c r="D24" s="10" t="s">
        <v>18</v>
      </c>
      <c r="E24" s="118">
        <v>467</v>
      </c>
      <c r="F24" s="118">
        <v>471</v>
      </c>
      <c r="G24" s="172">
        <v>435</v>
      </c>
      <c r="H24" s="118"/>
      <c r="I24" s="118"/>
      <c r="J24" s="13">
        <f t="shared" si="0"/>
        <v>938</v>
      </c>
      <c r="K24" s="120"/>
      <c r="L24" s="13">
        <f t="shared" si="1"/>
        <v>0</v>
      </c>
      <c r="M24" s="13">
        <f t="shared" si="2"/>
        <v>938</v>
      </c>
      <c r="N24" s="15">
        <v>469</v>
      </c>
      <c r="O24" s="16">
        <f>Tableau5[[#This Row],[MOYENNE]]/6</f>
        <v>78.166666666666671</v>
      </c>
    </row>
    <row r="25" spans="1:15" ht="24.95" customHeight="1">
      <c r="A25" s="8">
        <v>22</v>
      </c>
      <c r="B25" s="211" t="s">
        <v>108</v>
      </c>
      <c r="C25" s="18" t="s">
        <v>55</v>
      </c>
      <c r="D25" s="19" t="s">
        <v>18</v>
      </c>
      <c r="E25" s="20">
        <v>474</v>
      </c>
      <c r="F25" s="20">
        <v>463</v>
      </c>
      <c r="G25" s="184">
        <v>0</v>
      </c>
      <c r="H25" s="20"/>
      <c r="I25" s="20"/>
      <c r="J25" s="21">
        <f t="shared" si="0"/>
        <v>937</v>
      </c>
      <c r="K25" s="22"/>
      <c r="L25" s="21">
        <f t="shared" si="1"/>
        <v>0</v>
      </c>
      <c r="M25" s="21">
        <f t="shared" si="2"/>
        <v>937</v>
      </c>
      <c r="N25" s="80">
        <v>468.5</v>
      </c>
      <c r="O25" s="185">
        <f>Tableau5[[#This Row],[MOYENNE]]/6</f>
        <v>78.083333333333329</v>
      </c>
    </row>
    <row r="26" spans="1:15" ht="24.95" customHeight="1"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15" ht="24.95" customHeight="1">
      <c r="A27" s="257" t="s">
        <v>38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1"/>
    </row>
    <row r="28" spans="1:15" ht="30">
      <c r="A28" s="2" t="s">
        <v>1</v>
      </c>
      <c r="B28" s="3" t="s">
        <v>2</v>
      </c>
      <c r="C28" s="4" t="s">
        <v>3</v>
      </c>
      <c r="D28" s="4" t="s">
        <v>4</v>
      </c>
      <c r="E28" s="5" t="s">
        <v>88</v>
      </c>
      <c r="F28" s="5" t="s">
        <v>89</v>
      </c>
      <c r="G28" s="5" t="s">
        <v>90</v>
      </c>
      <c r="H28" s="5" t="s">
        <v>91</v>
      </c>
      <c r="I28" s="5" t="s">
        <v>92</v>
      </c>
      <c r="J28" s="6" t="s">
        <v>10</v>
      </c>
      <c r="K28" s="7" t="s">
        <v>93</v>
      </c>
      <c r="L28" s="7" t="s">
        <v>12</v>
      </c>
      <c r="M28" s="7" t="s">
        <v>13</v>
      </c>
      <c r="N28" s="4" t="s">
        <v>14</v>
      </c>
      <c r="O28" s="38" t="s">
        <v>15</v>
      </c>
    </row>
    <row r="29" spans="1:15" ht="24.95" customHeight="1">
      <c r="A29" s="18">
        <v>1</v>
      </c>
      <c r="B29" s="9" t="s">
        <v>41</v>
      </c>
      <c r="C29" s="8" t="s">
        <v>17</v>
      </c>
      <c r="D29" s="10" t="s">
        <v>40</v>
      </c>
      <c r="E29" s="11">
        <v>519</v>
      </c>
      <c r="F29" s="12">
        <v>514</v>
      </c>
      <c r="G29" s="11">
        <v>534</v>
      </c>
      <c r="H29" s="11"/>
      <c r="I29" s="11"/>
      <c r="J29" s="138">
        <f t="shared" ref="J29:J37" si="3">(SUM(E29:I29)-MIN(E29:I29))</f>
        <v>1053</v>
      </c>
      <c r="K29" s="14"/>
      <c r="L29" s="13">
        <f t="shared" ref="L29:L37" si="4">K29*2</f>
        <v>0</v>
      </c>
      <c r="M29" s="13">
        <f>#REF!+#REF!</f>
        <v>1053</v>
      </c>
      <c r="N29" s="15">
        <v>526.5</v>
      </c>
      <c r="O29" s="16">
        <f>Tableau6[[#This Row],[MOYENNE]]/6</f>
        <v>87.75</v>
      </c>
    </row>
    <row r="30" spans="1:15" ht="24.95" customHeight="1">
      <c r="A30" s="18">
        <v>2</v>
      </c>
      <c r="B30" s="9" t="s">
        <v>43</v>
      </c>
      <c r="C30" s="8" t="s">
        <v>24</v>
      </c>
      <c r="D30" s="10" t="s">
        <v>40</v>
      </c>
      <c r="E30" s="12">
        <v>487</v>
      </c>
      <c r="F30" s="11">
        <v>521</v>
      </c>
      <c r="G30" s="11">
        <v>505</v>
      </c>
      <c r="H30" s="11"/>
      <c r="I30" s="11"/>
      <c r="J30" s="138">
        <f t="shared" si="3"/>
        <v>1026</v>
      </c>
      <c r="K30" s="14"/>
      <c r="L30" s="13">
        <f t="shared" si="4"/>
        <v>0</v>
      </c>
      <c r="M30" s="13">
        <f>#REF!+#REF!</f>
        <v>1026</v>
      </c>
      <c r="N30" s="15">
        <v>513</v>
      </c>
      <c r="O30" s="16">
        <f>Tableau6[[#This Row],[MOYENNE]]/6</f>
        <v>85.5</v>
      </c>
    </row>
    <row r="31" spans="1:15" ht="24.95" customHeight="1">
      <c r="A31" s="18">
        <v>3</v>
      </c>
      <c r="B31" s="9" t="s">
        <v>42</v>
      </c>
      <c r="C31" s="135" t="s">
        <v>17</v>
      </c>
      <c r="D31" s="136" t="s">
        <v>40</v>
      </c>
      <c r="E31" s="137">
        <v>538</v>
      </c>
      <c r="F31" s="118">
        <v>484</v>
      </c>
      <c r="G31" s="172">
        <v>0</v>
      </c>
      <c r="H31" s="137"/>
      <c r="I31" s="137"/>
      <c r="J31" s="138">
        <f t="shared" si="3"/>
        <v>1022</v>
      </c>
      <c r="K31" s="139"/>
      <c r="L31" s="138">
        <f t="shared" si="4"/>
        <v>0</v>
      </c>
      <c r="M31" s="138">
        <f>#REF!+#REF!</f>
        <v>1022</v>
      </c>
      <c r="N31" s="15">
        <v>511</v>
      </c>
      <c r="O31" s="140">
        <f>Tableau6[[#This Row],[MOYENNE]]/6</f>
        <v>85.166666666666671</v>
      </c>
    </row>
    <row r="32" spans="1:15" ht="24.95" customHeight="1">
      <c r="A32" s="18">
        <v>4</v>
      </c>
      <c r="B32" s="9" t="s">
        <v>44</v>
      </c>
      <c r="C32" s="8" t="s">
        <v>34</v>
      </c>
      <c r="D32" s="10" t="s">
        <v>45</v>
      </c>
      <c r="E32" s="12">
        <v>499</v>
      </c>
      <c r="F32" s="11">
        <v>500</v>
      </c>
      <c r="G32" s="11">
        <v>511</v>
      </c>
      <c r="H32" s="11"/>
      <c r="I32" s="11"/>
      <c r="J32" s="138">
        <f t="shared" si="3"/>
        <v>1011</v>
      </c>
      <c r="K32" s="14"/>
      <c r="L32" s="13">
        <f t="shared" si="4"/>
        <v>0</v>
      </c>
      <c r="M32" s="13">
        <f>#REF!+#REF!</f>
        <v>1011</v>
      </c>
      <c r="N32" s="15">
        <v>505.5</v>
      </c>
      <c r="O32" s="16">
        <f>Tableau6[[#This Row],[MOYENNE]]/6</f>
        <v>84.25</v>
      </c>
    </row>
    <row r="33" spans="1:15" ht="24.95" customHeight="1">
      <c r="A33" s="18">
        <v>5</v>
      </c>
      <c r="B33" s="9" t="s">
        <v>100</v>
      </c>
      <c r="C33" s="8" t="s">
        <v>17</v>
      </c>
      <c r="D33" s="10" t="s">
        <v>40</v>
      </c>
      <c r="E33" s="11">
        <v>492</v>
      </c>
      <c r="F33" s="12">
        <v>481</v>
      </c>
      <c r="G33" s="11">
        <v>514</v>
      </c>
      <c r="H33" s="11"/>
      <c r="I33" s="11"/>
      <c r="J33" s="138">
        <f t="shared" si="3"/>
        <v>1006</v>
      </c>
      <c r="K33" s="14"/>
      <c r="L33" s="13">
        <f t="shared" si="4"/>
        <v>0</v>
      </c>
      <c r="M33" s="13">
        <f>#REF!+#REF!</f>
        <v>1006</v>
      </c>
      <c r="N33" s="15">
        <v>503</v>
      </c>
      <c r="O33" s="16">
        <f>Tableau6[[#This Row],[MOYENNE]]/6</f>
        <v>83.833333333333329</v>
      </c>
    </row>
    <row r="34" spans="1:15" ht="24.95" customHeight="1">
      <c r="A34" s="18">
        <v>6</v>
      </c>
      <c r="B34" s="9" t="s">
        <v>126</v>
      </c>
      <c r="C34" s="135" t="s">
        <v>24</v>
      </c>
      <c r="D34" s="136" t="s">
        <v>40</v>
      </c>
      <c r="E34" s="172">
        <v>0</v>
      </c>
      <c r="F34" s="137">
        <v>473</v>
      </c>
      <c r="G34" s="137">
        <v>482</v>
      </c>
      <c r="H34" s="137"/>
      <c r="I34" s="137"/>
      <c r="J34" s="138">
        <f t="shared" si="3"/>
        <v>955</v>
      </c>
      <c r="K34" s="139"/>
      <c r="L34" s="138">
        <f t="shared" si="4"/>
        <v>0</v>
      </c>
      <c r="M34" s="138">
        <f>#REF!+#REF!</f>
        <v>955</v>
      </c>
      <c r="N34" s="182">
        <v>477.5</v>
      </c>
      <c r="O34" s="140">
        <f>Tableau6[[#This Row],[MOYENNE]]/6</f>
        <v>79.583333333333329</v>
      </c>
    </row>
    <row r="35" spans="1:15" ht="24.95" customHeight="1">
      <c r="A35" s="18">
        <v>7</v>
      </c>
      <c r="B35" s="9" t="s">
        <v>122</v>
      </c>
      <c r="C35" s="135" t="s">
        <v>24</v>
      </c>
      <c r="D35" s="136" t="s">
        <v>37</v>
      </c>
      <c r="E35" s="172">
        <v>463</v>
      </c>
      <c r="F35" s="137">
        <v>464</v>
      </c>
      <c r="G35" s="137">
        <v>485</v>
      </c>
      <c r="H35" s="137"/>
      <c r="I35" s="137"/>
      <c r="J35" s="138">
        <f t="shared" si="3"/>
        <v>949</v>
      </c>
      <c r="K35" s="139"/>
      <c r="L35" s="138">
        <f t="shared" si="4"/>
        <v>0</v>
      </c>
      <c r="M35" s="138">
        <f>#REF!+#REF!</f>
        <v>949</v>
      </c>
      <c r="N35" s="182">
        <v>474.5</v>
      </c>
      <c r="O35" s="140">
        <f>Tableau6[[#This Row],[MOYENNE]]/6</f>
        <v>79.083333333333329</v>
      </c>
    </row>
    <row r="36" spans="1:15" ht="24.95" customHeight="1">
      <c r="A36" s="18">
        <v>8</v>
      </c>
      <c r="B36" s="9" t="s">
        <v>46</v>
      </c>
      <c r="C36" s="8" t="s">
        <v>17</v>
      </c>
      <c r="D36" s="10" t="s">
        <v>40</v>
      </c>
      <c r="E36" s="11">
        <v>472</v>
      </c>
      <c r="F36" s="11">
        <v>472</v>
      </c>
      <c r="G36" s="12">
        <v>470</v>
      </c>
      <c r="H36" s="11"/>
      <c r="I36" s="11"/>
      <c r="J36" s="138">
        <f t="shared" si="3"/>
        <v>944</v>
      </c>
      <c r="K36" s="14"/>
      <c r="L36" s="13">
        <f t="shared" si="4"/>
        <v>0</v>
      </c>
      <c r="M36" s="13">
        <f>#REF!+#REF!</f>
        <v>944</v>
      </c>
      <c r="N36" s="15">
        <v>472</v>
      </c>
      <c r="O36" s="16">
        <f>Tableau6[[#This Row],[MOYENNE]]/6</f>
        <v>78.666666666666671</v>
      </c>
    </row>
    <row r="37" spans="1:15" ht="24.95" customHeight="1">
      <c r="A37" s="18">
        <v>9</v>
      </c>
      <c r="B37" s="23" t="s">
        <v>109</v>
      </c>
      <c r="C37" s="24" t="s">
        <v>55</v>
      </c>
      <c r="D37" s="25" t="s">
        <v>45</v>
      </c>
      <c r="E37" s="118">
        <v>381</v>
      </c>
      <c r="F37" s="118">
        <v>383</v>
      </c>
      <c r="G37" s="172">
        <v>371</v>
      </c>
      <c r="H37" s="118"/>
      <c r="I37" s="118"/>
      <c r="J37" s="138">
        <f t="shared" si="3"/>
        <v>764</v>
      </c>
      <c r="K37" s="120"/>
      <c r="L37" s="119">
        <f t="shared" si="4"/>
        <v>0</v>
      </c>
      <c r="M37" s="180">
        <f>#REF!+#REF!</f>
        <v>764</v>
      </c>
      <c r="N37" s="15">
        <v>382</v>
      </c>
      <c r="O37" s="123">
        <f>Tableau6[[#This Row],[MOYENNE]]/6</f>
        <v>63.666666666666664</v>
      </c>
    </row>
    <row r="38" spans="1:15" ht="27" customHeight="1">
      <c r="A38" s="31"/>
      <c r="B38" s="32"/>
      <c r="C38" s="33"/>
      <c r="D38" s="33"/>
      <c r="E38" s="34"/>
      <c r="F38" s="34"/>
      <c r="G38" s="34"/>
      <c r="H38" s="34"/>
      <c r="I38" s="34"/>
      <c r="J38" s="35"/>
      <c r="K38" s="34"/>
      <c r="L38" s="35"/>
      <c r="M38" s="35"/>
      <c r="N38" s="36"/>
      <c r="O38" s="37"/>
    </row>
    <row r="39" spans="1:15" ht="24.95" customHeight="1">
      <c r="A39" s="257" t="s">
        <v>47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1"/>
    </row>
    <row r="40" spans="1:15" ht="30">
      <c r="A40" s="2" t="s">
        <v>1</v>
      </c>
      <c r="B40" s="3" t="s">
        <v>2</v>
      </c>
      <c r="C40" s="4" t="s">
        <v>3</v>
      </c>
      <c r="D40" s="4" t="s">
        <v>4</v>
      </c>
      <c r="E40" s="5" t="s">
        <v>88</v>
      </c>
      <c r="F40" s="5" t="s">
        <v>89</v>
      </c>
      <c r="G40" s="5" t="s">
        <v>90</v>
      </c>
      <c r="H40" s="5" t="s">
        <v>91</v>
      </c>
      <c r="I40" s="5" t="s">
        <v>92</v>
      </c>
      <c r="J40" s="6" t="s">
        <v>10</v>
      </c>
      <c r="K40" s="7" t="s">
        <v>93</v>
      </c>
      <c r="L40" s="7" t="s">
        <v>12</v>
      </c>
      <c r="M40" s="7" t="s">
        <v>13</v>
      </c>
      <c r="N40" s="4" t="s">
        <v>14</v>
      </c>
      <c r="O40" s="38" t="s">
        <v>15</v>
      </c>
    </row>
    <row r="41" spans="1:15" ht="24.95" customHeight="1">
      <c r="A41" s="39">
        <v>1</v>
      </c>
      <c r="B41" s="40" t="s">
        <v>48</v>
      </c>
      <c r="C41" s="8" t="s">
        <v>34</v>
      </c>
      <c r="D41" s="10" t="s">
        <v>116</v>
      </c>
      <c r="E41" s="11">
        <v>574</v>
      </c>
      <c r="F41" s="12">
        <v>569</v>
      </c>
      <c r="G41" s="11">
        <v>574</v>
      </c>
      <c r="H41" s="11"/>
      <c r="I41" s="11"/>
      <c r="J41" s="41">
        <f t="shared" ref="J41:J46" si="5">(SUM(E41:I41)-MIN(E41:I41))</f>
        <v>1148</v>
      </c>
      <c r="K41" s="14"/>
      <c r="L41" s="13">
        <f t="shared" ref="L41:L46" si="6">K41*2</f>
        <v>0</v>
      </c>
      <c r="M41" s="13">
        <f t="shared" ref="M41:M46" si="7">J41+L41</f>
        <v>1148</v>
      </c>
      <c r="N41" s="15">
        <v>574</v>
      </c>
      <c r="O41" s="42">
        <f t="shared" ref="O41:O46" si="8">N41/6</f>
        <v>95.666666666666671</v>
      </c>
    </row>
    <row r="42" spans="1:15" ht="24.95" customHeight="1">
      <c r="A42" s="39">
        <v>2</v>
      </c>
      <c r="B42" s="40" t="s">
        <v>49</v>
      </c>
      <c r="C42" s="8" t="s">
        <v>34</v>
      </c>
      <c r="D42" s="10" t="s">
        <v>116</v>
      </c>
      <c r="E42" s="12">
        <v>557</v>
      </c>
      <c r="F42" s="11">
        <v>571</v>
      </c>
      <c r="G42" s="11">
        <v>575</v>
      </c>
      <c r="H42" s="11"/>
      <c r="I42" s="11"/>
      <c r="J42" s="41">
        <f t="shared" si="5"/>
        <v>1146</v>
      </c>
      <c r="K42" s="14"/>
      <c r="L42" s="13">
        <f t="shared" si="6"/>
        <v>0</v>
      </c>
      <c r="M42" s="13">
        <f t="shared" si="7"/>
        <v>1146</v>
      </c>
      <c r="N42" s="15">
        <v>573</v>
      </c>
      <c r="O42" s="42">
        <f t="shared" si="8"/>
        <v>95.5</v>
      </c>
    </row>
    <row r="43" spans="1:15" ht="24.95" customHeight="1">
      <c r="A43" s="39">
        <v>3</v>
      </c>
      <c r="B43" s="40" t="s">
        <v>50</v>
      </c>
      <c r="C43" s="17" t="s">
        <v>22</v>
      </c>
      <c r="D43" s="10" t="s">
        <v>37</v>
      </c>
      <c r="E43" s="12">
        <v>556</v>
      </c>
      <c r="F43" s="11">
        <v>576</v>
      </c>
      <c r="G43" s="11">
        <v>567</v>
      </c>
      <c r="H43" s="11"/>
      <c r="I43" s="11"/>
      <c r="J43" s="41">
        <f t="shared" si="5"/>
        <v>1143</v>
      </c>
      <c r="K43" s="14"/>
      <c r="L43" s="13">
        <f t="shared" si="6"/>
        <v>0</v>
      </c>
      <c r="M43" s="13">
        <f t="shared" si="7"/>
        <v>1143</v>
      </c>
      <c r="N43" s="15">
        <v>571.5</v>
      </c>
      <c r="O43" s="42">
        <f t="shared" si="8"/>
        <v>95.25</v>
      </c>
    </row>
    <row r="44" spans="1:15" ht="24.95" customHeight="1">
      <c r="A44" s="39">
        <v>4</v>
      </c>
      <c r="B44" s="40" t="s">
        <v>103</v>
      </c>
      <c r="C44" s="8" t="s">
        <v>55</v>
      </c>
      <c r="D44" s="10" t="s">
        <v>116</v>
      </c>
      <c r="E44" s="172">
        <v>552</v>
      </c>
      <c r="F44" s="118">
        <v>559</v>
      </c>
      <c r="G44" s="118">
        <v>559</v>
      </c>
      <c r="H44" s="118"/>
      <c r="I44" s="118"/>
      <c r="J44" s="41">
        <f t="shared" si="5"/>
        <v>1118</v>
      </c>
      <c r="K44" s="120"/>
      <c r="L44" s="119">
        <f t="shared" si="6"/>
        <v>0</v>
      </c>
      <c r="M44" s="119">
        <f t="shared" si="7"/>
        <v>1118</v>
      </c>
      <c r="N44" s="15">
        <v>559</v>
      </c>
      <c r="O44" s="122">
        <f t="shared" si="8"/>
        <v>93.166666666666671</v>
      </c>
    </row>
    <row r="45" spans="1:15" ht="24.95" customHeight="1">
      <c r="A45" s="39">
        <v>5</v>
      </c>
      <c r="B45" s="40" t="s">
        <v>51</v>
      </c>
      <c r="C45" s="8" t="s">
        <v>34</v>
      </c>
      <c r="D45" s="10" t="s">
        <v>37</v>
      </c>
      <c r="E45" s="12">
        <v>0</v>
      </c>
      <c r="F45" s="11">
        <v>513</v>
      </c>
      <c r="G45" s="11">
        <v>523</v>
      </c>
      <c r="H45" s="11"/>
      <c r="I45" s="11"/>
      <c r="J45" s="41">
        <f t="shared" si="5"/>
        <v>1036</v>
      </c>
      <c r="K45" s="14"/>
      <c r="L45" s="13">
        <f t="shared" si="6"/>
        <v>0</v>
      </c>
      <c r="M45" s="13">
        <f t="shared" si="7"/>
        <v>1036</v>
      </c>
      <c r="N45" s="15">
        <v>518</v>
      </c>
      <c r="O45" s="42">
        <f t="shared" si="8"/>
        <v>86.333333333333329</v>
      </c>
    </row>
    <row r="46" spans="1:15" ht="24.95" customHeight="1">
      <c r="A46" s="39">
        <v>6</v>
      </c>
      <c r="B46" s="40" t="s">
        <v>128</v>
      </c>
      <c r="C46" s="8" t="s">
        <v>55</v>
      </c>
      <c r="D46" s="10" t="s">
        <v>18</v>
      </c>
      <c r="E46" s="172">
        <v>328</v>
      </c>
      <c r="F46" s="118">
        <v>328</v>
      </c>
      <c r="G46" s="118">
        <v>345</v>
      </c>
      <c r="H46" s="118"/>
      <c r="I46" s="118"/>
      <c r="J46" s="41">
        <f t="shared" si="5"/>
        <v>673</v>
      </c>
      <c r="K46" s="120"/>
      <c r="L46" s="119">
        <f t="shared" si="6"/>
        <v>0</v>
      </c>
      <c r="M46" s="119">
        <f t="shared" si="7"/>
        <v>673</v>
      </c>
      <c r="N46" s="15">
        <v>336.5</v>
      </c>
      <c r="O46" s="122">
        <f t="shared" si="8"/>
        <v>56.083333333333336</v>
      </c>
    </row>
    <row r="47" spans="1:15" ht="24.95" customHeight="1">
      <c r="A47" s="33"/>
    </row>
    <row r="48" spans="1:15" ht="24.95" customHeight="1">
      <c r="A48" s="257" t="s">
        <v>52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1"/>
    </row>
    <row r="49" spans="1:15" ht="30">
      <c r="A49" s="43" t="s">
        <v>1</v>
      </c>
      <c r="B49" s="44" t="s">
        <v>2</v>
      </c>
      <c r="C49" s="45" t="s">
        <v>3</v>
      </c>
      <c r="D49" s="45" t="s">
        <v>4</v>
      </c>
      <c r="E49" s="46" t="s">
        <v>5</v>
      </c>
      <c r="F49" s="46" t="s">
        <v>6</v>
      </c>
      <c r="G49" s="46" t="s">
        <v>7</v>
      </c>
      <c r="H49" s="46" t="s">
        <v>8</v>
      </c>
      <c r="I49" s="46" t="s">
        <v>9</v>
      </c>
      <c r="J49" s="47" t="s">
        <v>10</v>
      </c>
      <c r="K49" s="48" t="s">
        <v>11</v>
      </c>
      <c r="L49" s="48" t="s">
        <v>12</v>
      </c>
      <c r="M49" s="48" t="s">
        <v>13</v>
      </c>
      <c r="N49" s="49" t="s">
        <v>14</v>
      </c>
      <c r="O49" s="50" t="s">
        <v>15</v>
      </c>
    </row>
    <row r="50" spans="1:15" ht="24.95" customHeight="1">
      <c r="A50" s="18">
        <v>1</v>
      </c>
      <c r="B50" s="9" t="s">
        <v>120</v>
      </c>
      <c r="C50" s="8" t="s">
        <v>17</v>
      </c>
      <c r="D50" s="10" t="s">
        <v>40</v>
      </c>
      <c r="E50" s="172">
        <v>564</v>
      </c>
      <c r="F50" s="118">
        <v>572</v>
      </c>
      <c r="G50" s="118">
        <v>571</v>
      </c>
      <c r="H50" s="118"/>
      <c r="I50" s="118"/>
      <c r="J50" s="119">
        <f>(SUM(E50:I50)-MIN(E50:I50))</f>
        <v>1143</v>
      </c>
      <c r="K50" s="120"/>
      <c r="L50" s="119">
        <f>K50*2</f>
        <v>0</v>
      </c>
      <c r="M50" s="119">
        <f>J50+L50</f>
        <v>1143</v>
      </c>
      <c r="N50" s="121">
        <v>571.5</v>
      </c>
      <c r="O50" s="122">
        <f>N50/6</f>
        <v>95.25</v>
      </c>
    </row>
    <row r="51" spans="1:15" ht="24.95" customHeight="1">
      <c r="A51" s="18">
        <v>2</v>
      </c>
      <c r="B51" s="9" t="s">
        <v>53</v>
      </c>
      <c r="C51" s="8" t="s">
        <v>24</v>
      </c>
      <c r="D51" s="10" t="s">
        <v>40</v>
      </c>
      <c r="E51" s="12">
        <v>521</v>
      </c>
      <c r="F51" s="11">
        <v>531</v>
      </c>
      <c r="G51" s="11">
        <v>536</v>
      </c>
      <c r="H51" s="11"/>
      <c r="I51" s="11"/>
      <c r="J51" s="119">
        <f>(SUM(E51:I51)-MIN(E51:I51))</f>
        <v>1067</v>
      </c>
      <c r="K51" s="14"/>
      <c r="L51" s="13">
        <f>K51*2</f>
        <v>0</v>
      </c>
      <c r="M51" s="13">
        <f>J51+L51</f>
        <v>1067</v>
      </c>
      <c r="N51" s="121">
        <v>533.5</v>
      </c>
      <c r="O51" s="42">
        <f>N51/6</f>
        <v>88.916666666666671</v>
      </c>
    </row>
    <row r="52" spans="1:15" ht="24.95" customHeight="1">
      <c r="A52" s="18">
        <v>3</v>
      </c>
      <c r="B52" s="9" t="s">
        <v>119</v>
      </c>
      <c r="C52" s="8" t="s">
        <v>34</v>
      </c>
      <c r="D52" s="10" t="s">
        <v>40</v>
      </c>
      <c r="E52" s="118">
        <v>487</v>
      </c>
      <c r="F52" s="172">
        <v>461</v>
      </c>
      <c r="G52" s="118">
        <v>497</v>
      </c>
      <c r="H52" s="118"/>
      <c r="I52" s="118"/>
      <c r="J52" s="119">
        <f>(SUM(E52:I52)-MIN(E52:I52))</f>
        <v>984</v>
      </c>
      <c r="K52" s="120"/>
      <c r="L52" s="119">
        <f>K52*2</f>
        <v>0</v>
      </c>
      <c r="M52" s="119">
        <f>J52+L52</f>
        <v>984</v>
      </c>
      <c r="N52" s="121">
        <v>492</v>
      </c>
      <c r="O52" s="122">
        <f>N52/6</f>
        <v>82</v>
      </c>
    </row>
    <row r="53" spans="1:15" ht="24.95" customHeight="1">
      <c r="A53" s="18">
        <v>4</v>
      </c>
      <c r="B53" s="9" t="s">
        <v>54</v>
      </c>
      <c r="C53" s="8" t="s">
        <v>55</v>
      </c>
      <c r="D53" s="10" t="s">
        <v>40</v>
      </c>
      <c r="E53" s="12">
        <v>333</v>
      </c>
      <c r="F53" s="11">
        <v>362</v>
      </c>
      <c r="G53" s="11">
        <v>362</v>
      </c>
      <c r="H53" s="11"/>
      <c r="I53" s="11"/>
      <c r="J53" s="119">
        <f>(SUM(E53:I53)-MIN(E53:I53))</f>
        <v>724</v>
      </c>
      <c r="K53" s="14"/>
      <c r="L53" s="13">
        <f>K53*2</f>
        <v>0</v>
      </c>
      <c r="M53" s="13">
        <f>J53+L53</f>
        <v>724</v>
      </c>
      <c r="N53" s="121">
        <v>362</v>
      </c>
      <c r="O53" s="42">
        <f>N53/6</f>
        <v>60.333333333333336</v>
      </c>
    </row>
    <row r="54" spans="1:15" ht="24.95" customHeight="1">
      <c r="A54" s="18">
        <v>5</v>
      </c>
      <c r="B54" s="9" t="s">
        <v>104</v>
      </c>
      <c r="C54" s="8" t="s">
        <v>55</v>
      </c>
      <c r="D54" s="10" t="s">
        <v>40</v>
      </c>
      <c r="E54" s="172">
        <v>269</v>
      </c>
      <c r="F54" s="118">
        <v>336</v>
      </c>
      <c r="G54" s="118">
        <v>273</v>
      </c>
      <c r="H54" s="118"/>
      <c r="I54" s="118"/>
      <c r="J54" s="119">
        <f>(SUM(E54:I54)-MIN(E54:I54))</f>
        <v>609</v>
      </c>
      <c r="K54" s="120"/>
      <c r="L54" s="119">
        <f>K54*2</f>
        <v>0</v>
      </c>
      <c r="M54" s="119">
        <f>J54+L54</f>
        <v>609</v>
      </c>
      <c r="N54" s="121">
        <v>304.5</v>
      </c>
      <c r="O54" s="122">
        <f>N54/6</f>
        <v>50.75</v>
      </c>
    </row>
    <row r="55" spans="1:15" ht="30" customHeight="1">
      <c r="A55" s="51"/>
      <c r="B55" s="28"/>
      <c r="C55" s="28"/>
      <c r="D55" s="28"/>
      <c r="E55" s="52"/>
      <c r="F55" s="52"/>
      <c r="G55" s="53"/>
      <c r="H55" s="52"/>
      <c r="I55" s="54"/>
      <c r="J55" s="55"/>
      <c r="K55" s="52"/>
      <c r="L55" s="55"/>
      <c r="M55" s="55"/>
      <c r="N55" s="56"/>
      <c r="O55" s="57"/>
    </row>
    <row r="56" spans="1:15" ht="27" customHeight="1">
      <c r="A56" s="257" t="s">
        <v>56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30">
      <c r="A57" s="2" t="s">
        <v>1</v>
      </c>
      <c r="B57" s="3" t="s">
        <v>2</v>
      </c>
      <c r="C57" s="4" t="s">
        <v>3</v>
      </c>
      <c r="D57" s="4" t="s">
        <v>4</v>
      </c>
      <c r="E57" s="5" t="s">
        <v>88</v>
      </c>
      <c r="F57" s="5" t="s">
        <v>89</v>
      </c>
      <c r="G57" s="5" t="s">
        <v>90</v>
      </c>
      <c r="H57" s="5" t="s">
        <v>91</v>
      </c>
      <c r="I57" s="5" t="s">
        <v>92</v>
      </c>
      <c r="J57" s="6" t="s">
        <v>10</v>
      </c>
      <c r="K57" s="7" t="s">
        <v>93</v>
      </c>
      <c r="L57" s="7" t="s">
        <v>12</v>
      </c>
      <c r="M57" s="7" t="s">
        <v>13</v>
      </c>
      <c r="N57" s="4" t="s">
        <v>14</v>
      </c>
      <c r="O57" s="38" t="s">
        <v>15</v>
      </c>
    </row>
    <row r="58" spans="1:15" ht="24.95" customHeight="1">
      <c r="A58" s="8">
        <v>1</v>
      </c>
      <c r="B58" s="9" t="s">
        <v>21</v>
      </c>
      <c r="C58" s="17" t="s">
        <v>22</v>
      </c>
      <c r="D58" s="10" t="s">
        <v>18</v>
      </c>
      <c r="E58" s="12">
        <v>352</v>
      </c>
      <c r="F58" s="11">
        <v>357</v>
      </c>
      <c r="G58" s="118">
        <v>364</v>
      </c>
      <c r="H58" s="118"/>
      <c r="I58" s="172"/>
      <c r="J58" s="119">
        <f>(SUM(E58:I58)-MIN(E58:I58))</f>
        <v>721</v>
      </c>
      <c r="K58" s="120"/>
      <c r="L58" s="13">
        <f>K58*2</f>
        <v>0</v>
      </c>
      <c r="M58" s="13">
        <f>J58+L58</f>
        <v>721</v>
      </c>
      <c r="N58" s="15">
        <v>360.5</v>
      </c>
      <c r="O58" s="42">
        <f>N58/4</f>
        <v>90.125</v>
      </c>
    </row>
    <row r="59" spans="1:15" ht="24.95" customHeight="1">
      <c r="A59" s="8">
        <v>2</v>
      </c>
      <c r="B59" s="9" t="s">
        <v>121</v>
      </c>
      <c r="C59" s="8" t="s">
        <v>17</v>
      </c>
      <c r="D59" s="10" t="s">
        <v>18</v>
      </c>
      <c r="E59" s="118">
        <v>352</v>
      </c>
      <c r="F59" s="213">
        <v>344</v>
      </c>
      <c r="G59" s="214">
        <v>360</v>
      </c>
      <c r="H59" s="214"/>
      <c r="I59" s="214"/>
      <c r="J59" s="21">
        <f>(SUM(E59:I59)-MIN(E59:I59))</f>
        <v>712</v>
      </c>
      <c r="K59" s="215"/>
      <c r="L59" s="21">
        <f>K59*2</f>
        <v>0</v>
      </c>
      <c r="M59" s="119">
        <f>J59+L59</f>
        <v>712</v>
      </c>
      <c r="N59" s="121">
        <v>356</v>
      </c>
      <c r="O59" s="122">
        <f>N59/4</f>
        <v>89</v>
      </c>
    </row>
    <row r="60" spans="1:15" ht="24.95" customHeight="1">
      <c r="A60" s="8">
        <v>3</v>
      </c>
      <c r="B60" s="9" t="s">
        <v>16</v>
      </c>
      <c r="C60" s="8" t="s">
        <v>17</v>
      </c>
      <c r="D60" s="10" t="s">
        <v>18</v>
      </c>
      <c r="E60" s="12">
        <v>343</v>
      </c>
      <c r="F60" s="11">
        <v>354</v>
      </c>
      <c r="G60" s="11">
        <v>357</v>
      </c>
      <c r="H60" s="11"/>
      <c r="I60" s="11"/>
      <c r="J60" s="119">
        <f>(SUM(E60:I60)-MIN(E60:I60))</f>
        <v>711</v>
      </c>
      <c r="K60" s="14"/>
      <c r="L60" s="13">
        <f>K60*2</f>
        <v>0</v>
      </c>
      <c r="M60" s="13">
        <f>J60+L60</f>
        <v>711</v>
      </c>
      <c r="N60" s="15">
        <v>355.5</v>
      </c>
      <c r="O60" s="42">
        <f>N60/4</f>
        <v>88.875</v>
      </c>
    </row>
    <row r="61" spans="1:15" ht="24.95" customHeight="1">
      <c r="A61" s="8">
        <v>4</v>
      </c>
      <c r="B61" s="9" t="s">
        <v>39</v>
      </c>
      <c r="C61" s="17" t="s">
        <v>22</v>
      </c>
      <c r="D61" s="10" t="s">
        <v>40</v>
      </c>
      <c r="E61" s="12">
        <v>338</v>
      </c>
      <c r="F61" s="11">
        <v>357</v>
      </c>
      <c r="G61" s="11">
        <v>349</v>
      </c>
      <c r="H61" s="11"/>
      <c r="I61" s="11"/>
      <c r="J61" s="119">
        <f>(SUM(E61:I61)-MIN(E61:I61))</f>
        <v>706</v>
      </c>
      <c r="K61" s="14"/>
      <c r="L61" s="13">
        <f>K61*2</f>
        <v>0</v>
      </c>
      <c r="M61" s="13">
        <f>J61+L61</f>
        <v>706</v>
      </c>
      <c r="N61" s="15">
        <v>353</v>
      </c>
      <c r="O61" s="42">
        <f>N61/4</f>
        <v>88.25</v>
      </c>
    </row>
    <row r="62" spans="1:15" ht="24.95" customHeight="1">
      <c r="A62" s="8">
        <v>5</v>
      </c>
      <c r="B62" s="9" t="s">
        <v>28</v>
      </c>
      <c r="C62" s="8" t="s">
        <v>17</v>
      </c>
      <c r="D62" s="10" t="s">
        <v>18</v>
      </c>
      <c r="E62" s="12">
        <v>329</v>
      </c>
      <c r="F62" s="11">
        <v>333</v>
      </c>
      <c r="G62" s="58">
        <v>336</v>
      </c>
      <c r="H62" s="58"/>
      <c r="I62" s="58"/>
      <c r="J62" s="119">
        <f>(SUM(E62:I62)-MIN(E62:I62))</f>
        <v>669</v>
      </c>
      <c r="K62" s="60"/>
      <c r="L62" s="59">
        <f>K62*2</f>
        <v>0</v>
      </c>
      <c r="M62" s="59">
        <f>J62+L62</f>
        <v>669</v>
      </c>
      <c r="N62" s="85">
        <v>334.5</v>
      </c>
      <c r="O62" s="86">
        <f>N62/4</f>
        <v>83.625</v>
      </c>
    </row>
    <row r="63" spans="1:15" ht="30" customHeight="1">
      <c r="A63" s="51"/>
      <c r="B63" s="28"/>
      <c r="C63" s="28"/>
      <c r="D63" s="28"/>
      <c r="E63" s="52"/>
      <c r="F63" s="52"/>
      <c r="G63" s="53"/>
      <c r="H63" s="52"/>
      <c r="I63" s="54"/>
      <c r="J63" s="55"/>
      <c r="K63" s="52"/>
      <c r="L63" s="55"/>
      <c r="M63" s="55"/>
      <c r="N63" s="56"/>
      <c r="O63" s="57"/>
    </row>
    <row r="64" spans="1:15" ht="27" customHeight="1">
      <c r="A64" s="257" t="s">
        <v>58</v>
      </c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9"/>
    </row>
    <row r="65" spans="1:18" ht="30">
      <c r="A65" s="2" t="s">
        <v>1</v>
      </c>
      <c r="B65" s="3" t="s">
        <v>2</v>
      </c>
      <c r="C65" s="4" t="s">
        <v>3</v>
      </c>
      <c r="D65" s="4" t="s">
        <v>4</v>
      </c>
      <c r="E65" s="5" t="s">
        <v>88</v>
      </c>
      <c r="F65" s="5" t="s">
        <v>89</v>
      </c>
      <c r="G65" s="5" t="s">
        <v>90</v>
      </c>
      <c r="H65" s="5" t="s">
        <v>91</v>
      </c>
      <c r="I65" s="5" t="s">
        <v>92</v>
      </c>
      <c r="J65" s="6" t="s">
        <v>10</v>
      </c>
      <c r="K65" s="7" t="s">
        <v>93</v>
      </c>
      <c r="L65" s="7" t="s">
        <v>12</v>
      </c>
      <c r="M65" s="7" t="s">
        <v>13</v>
      </c>
      <c r="N65" s="4" t="s">
        <v>14</v>
      </c>
      <c r="O65" s="38" t="s">
        <v>15</v>
      </c>
    </row>
    <row r="66" spans="1:18" s="69" customFormat="1" ht="24.95" customHeight="1">
      <c r="A66" s="8">
        <v>1</v>
      </c>
      <c r="B66" s="40" t="s">
        <v>21</v>
      </c>
      <c r="C66" s="17" t="s">
        <v>22</v>
      </c>
      <c r="D66" s="10" t="s">
        <v>18</v>
      </c>
      <c r="E66" s="12">
        <v>24</v>
      </c>
      <c r="F66" s="11">
        <v>26</v>
      </c>
      <c r="G66" s="11">
        <v>29</v>
      </c>
      <c r="H66" s="12"/>
      <c r="I66" s="11"/>
      <c r="J66" s="13">
        <f t="shared" ref="J66:J71" si="9">(SUM(E66:I66)-MIN(E66:I66))</f>
        <v>55</v>
      </c>
      <c r="K66" s="14"/>
      <c r="L66" s="13">
        <f t="shared" ref="L66:L71" si="10">K66*2</f>
        <v>0</v>
      </c>
      <c r="M66" s="13">
        <f t="shared" ref="M66:M71" si="11">J66+L66</f>
        <v>55</v>
      </c>
      <c r="N66" s="15">
        <v>27.5</v>
      </c>
      <c r="O66" s="42">
        <f t="shared" ref="O66:O71" si="12">N66/8</f>
        <v>3.4375</v>
      </c>
      <c r="P66" s="68"/>
      <c r="Q66" s="51"/>
    </row>
    <row r="67" spans="1:18" s="142" customFormat="1" ht="24.95" customHeight="1">
      <c r="A67" s="8">
        <v>2</v>
      </c>
      <c r="B67" s="40" t="s">
        <v>121</v>
      </c>
      <c r="C67" s="8" t="s">
        <v>17</v>
      </c>
      <c r="D67" s="10" t="s">
        <v>18</v>
      </c>
      <c r="E67" s="118">
        <v>22</v>
      </c>
      <c r="F67" s="118">
        <v>23</v>
      </c>
      <c r="G67" s="172">
        <v>19</v>
      </c>
      <c r="H67" s="118"/>
      <c r="I67" s="118"/>
      <c r="J67" s="13">
        <f t="shared" si="9"/>
        <v>45</v>
      </c>
      <c r="K67" s="120"/>
      <c r="L67" s="119">
        <f t="shared" si="10"/>
        <v>0</v>
      </c>
      <c r="M67" s="119">
        <f t="shared" si="11"/>
        <v>45</v>
      </c>
      <c r="N67" s="15">
        <v>22.5</v>
      </c>
      <c r="O67" s="122">
        <f t="shared" si="12"/>
        <v>2.8125</v>
      </c>
      <c r="Q67" s="51"/>
    </row>
    <row r="68" spans="1:18" s="51" customFormat="1" ht="24.95" customHeight="1">
      <c r="A68" s="18">
        <v>3</v>
      </c>
      <c r="B68" s="40" t="s">
        <v>39</v>
      </c>
      <c r="C68" s="17" t="s">
        <v>22</v>
      </c>
      <c r="D68" s="10" t="s">
        <v>40</v>
      </c>
      <c r="E68" s="12">
        <v>8</v>
      </c>
      <c r="F68" s="11">
        <v>17</v>
      </c>
      <c r="G68" s="11">
        <v>20</v>
      </c>
      <c r="H68" s="12"/>
      <c r="I68" s="11"/>
      <c r="J68" s="13">
        <f t="shared" si="9"/>
        <v>37</v>
      </c>
      <c r="K68" s="14"/>
      <c r="L68" s="13">
        <f t="shared" si="10"/>
        <v>0</v>
      </c>
      <c r="M68" s="13">
        <f t="shared" si="11"/>
        <v>37</v>
      </c>
      <c r="N68" s="15">
        <v>18.5</v>
      </c>
      <c r="O68" s="42">
        <f t="shared" si="12"/>
        <v>2.3125</v>
      </c>
    </row>
    <row r="69" spans="1:18" s="51" customFormat="1" ht="24.95" customHeight="1">
      <c r="A69" s="18">
        <v>4</v>
      </c>
      <c r="B69" s="40" t="s">
        <v>28</v>
      </c>
      <c r="C69" s="8" t="s">
        <v>17</v>
      </c>
      <c r="D69" s="10" t="s">
        <v>18</v>
      </c>
      <c r="E69" s="12">
        <v>10</v>
      </c>
      <c r="F69" s="11">
        <v>17</v>
      </c>
      <c r="G69" s="11">
        <v>17</v>
      </c>
      <c r="H69" s="12"/>
      <c r="I69" s="11"/>
      <c r="J69" s="13">
        <f t="shared" si="9"/>
        <v>34</v>
      </c>
      <c r="K69" s="14"/>
      <c r="L69" s="13">
        <f t="shared" si="10"/>
        <v>0</v>
      </c>
      <c r="M69" s="13">
        <f t="shared" si="11"/>
        <v>34</v>
      </c>
      <c r="N69" s="15">
        <v>17</v>
      </c>
      <c r="O69" s="42">
        <f t="shared" si="12"/>
        <v>2.125</v>
      </c>
    </row>
    <row r="70" spans="1:18" s="51" customFormat="1" ht="24.95" customHeight="1">
      <c r="A70" s="8">
        <v>5</v>
      </c>
      <c r="B70" s="40" t="s">
        <v>16</v>
      </c>
      <c r="C70" s="8" t="s">
        <v>17</v>
      </c>
      <c r="D70" s="10" t="s">
        <v>18</v>
      </c>
      <c r="E70" s="11">
        <v>14</v>
      </c>
      <c r="F70" s="12">
        <v>12</v>
      </c>
      <c r="G70" s="11">
        <v>16</v>
      </c>
      <c r="H70" s="12"/>
      <c r="I70" s="11"/>
      <c r="J70" s="13">
        <f t="shared" si="9"/>
        <v>30</v>
      </c>
      <c r="K70" s="14"/>
      <c r="L70" s="13">
        <f t="shared" si="10"/>
        <v>0</v>
      </c>
      <c r="M70" s="13">
        <f t="shared" si="11"/>
        <v>30</v>
      </c>
      <c r="N70" s="15">
        <v>15</v>
      </c>
      <c r="O70" s="42">
        <f t="shared" si="12"/>
        <v>1.875</v>
      </c>
    </row>
    <row r="71" spans="1:18" ht="24.95" customHeight="1">
      <c r="A71" s="8">
        <v>6</v>
      </c>
      <c r="B71" s="40" t="s">
        <v>32</v>
      </c>
      <c r="C71" s="8" t="s">
        <v>17</v>
      </c>
      <c r="D71" s="10" t="s">
        <v>18</v>
      </c>
      <c r="E71" s="118">
        <v>11</v>
      </c>
      <c r="F71" s="118">
        <v>12</v>
      </c>
      <c r="G71" s="172">
        <v>9</v>
      </c>
      <c r="H71" s="118"/>
      <c r="I71" s="118"/>
      <c r="J71" s="13">
        <f t="shared" si="9"/>
        <v>23</v>
      </c>
      <c r="K71" s="120"/>
      <c r="L71" s="119">
        <f t="shared" si="10"/>
        <v>0</v>
      </c>
      <c r="M71" s="119">
        <f t="shared" si="11"/>
        <v>23</v>
      </c>
      <c r="N71" s="15">
        <v>11.5</v>
      </c>
      <c r="O71" s="122">
        <f t="shared" si="12"/>
        <v>1.4375</v>
      </c>
    </row>
    <row r="72" spans="1:18" ht="27" customHeight="1">
      <c r="A72" s="51"/>
      <c r="B72" s="28"/>
      <c r="C72" s="28"/>
      <c r="D72" s="28"/>
      <c r="E72" s="52"/>
      <c r="F72" s="52"/>
      <c r="G72" s="53"/>
      <c r="H72" s="52"/>
      <c r="I72" s="54"/>
      <c r="J72" s="55"/>
      <c r="K72" s="52"/>
      <c r="L72" s="55"/>
      <c r="M72" s="55"/>
      <c r="N72" s="56"/>
      <c r="O72" s="57"/>
    </row>
    <row r="73" spans="1:18" ht="24.95" customHeight="1">
      <c r="A73" s="257" t="s">
        <v>59</v>
      </c>
      <c r="B73" s="258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9"/>
    </row>
    <row r="74" spans="1:18" ht="30">
      <c r="A74" s="43" t="s">
        <v>1</v>
      </c>
      <c r="B74" s="70" t="s">
        <v>2</v>
      </c>
      <c r="C74" s="62" t="s">
        <v>3</v>
      </c>
      <c r="D74" s="62" t="s">
        <v>4</v>
      </c>
      <c r="E74" s="63" t="s">
        <v>5</v>
      </c>
      <c r="F74" s="63" t="s">
        <v>6</v>
      </c>
      <c r="G74" s="63" t="s">
        <v>7</v>
      </c>
      <c r="H74" s="63" t="s">
        <v>8</v>
      </c>
      <c r="I74" s="63" t="s">
        <v>9</v>
      </c>
      <c r="J74" s="64" t="s">
        <v>10</v>
      </c>
      <c r="K74" s="65" t="s">
        <v>11</v>
      </c>
      <c r="L74" s="65" t="s">
        <v>12</v>
      </c>
      <c r="M74" s="65" t="s">
        <v>13</v>
      </c>
      <c r="N74" s="66" t="s">
        <v>14</v>
      </c>
      <c r="O74" s="67" t="s">
        <v>15</v>
      </c>
    </row>
    <row r="75" spans="1:18" ht="24.95" customHeight="1">
      <c r="A75" s="18">
        <v>1</v>
      </c>
      <c r="B75" s="9" t="s">
        <v>25</v>
      </c>
      <c r="C75" s="8" t="s">
        <v>17</v>
      </c>
      <c r="D75" s="10" t="s">
        <v>61</v>
      </c>
      <c r="E75" s="11">
        <v>290</v>
      </c>
      <c r="F75" s="12">
        <v>284</v>
      </c>
      <c r="G75" s="11">
        <v>295</v>
      </c>
      <c r="H75" s="11"/>
      <c r="I75" s="11"/>
      <c r="J75" s="13">
        <f t="shared" ref="J75:J83" si="13">(SUM(E75:I75)-MIN(E75:I75))</f>
        <v>585</v>
      </c>
      <c r="K75" s="14"/>
      <c r="L75" s="13">
        <f t="shared" ref="L75:L83" si="14">K75*2</f>
        <v>0</v>
      </c>
      <c r="M75" s="13">
        <f t="shared" ref="M75:M83" si="15">J75+L75</f>
        <v>585</v>
      </c>
      <c r="N75" s="15">
        <v>292.5</v>
      </c>
      <c r="O75" s="42">
        <f t="shared" ref="O75:O83" si="16">N75/3</f>
        <v>97.5</v>
      </c>
    </row>
    <row r="76" spans="1:18" s="69" customFormat="1" ht="24.95" customHeight="1">
      <c r="A76" s="18">
        <v>2</v>
      </c>
      <c r="B76" s="9" t="s">
        <v>65</v>
      </c>
      <c r="C76" s="8" t="s">
        <v>24</v>
      </c>
      <c r="D76" s="10" t="s">
        <v>61</v>
      </c>
      <c r="E76" s="12">
        <v>278</v>
      </c>
      <c r="F76" s="11">
        <v>285</v>
      </c>
      <c r="G76" s="11">
        <v>291</v>
      </c>
      <c r="H76" s="11"/>
      <c r="I76" s="11"/>
      <c r="J76" s="13">
        <f t="shared" si="13"/>
        <v>576</v>
      </c>
      <c r="K76" s="14"/>
      <c r="L76" s="13">
        <f t="shared" si="14"/>
        <v>0</v>
      </c>
      <c r="M76" s="13">
        <f t="shared" si="15"/>
        <v>576</v>
      </c>
      <c r="N76" s="15">
        <v>288</v>
      </c>
      <c r="O76" s="42">
        <f t="shared" si="16"/>
        <v>96</v>
      </c>
      <c r="P76" s="68"/>
      <c r="Q76" s="51"/>
      <c r="R76" s="71"/>
    </row>
    <row r="77" spans="1:18" s="51" customFormat="1" ht="24.95" customHeight="1">
      <c r="A77" s="18">
        <v>3</v>
      </c>
      <c r="B77" s="9" t="s">
        <v>60</v>
      </c>
      <c r="C77" s="8" t="s">
        <v>17</v>
      </c>
      <c r="D77" s="10" t="s">
        <v>61</v>
      </c>
      <c r="E77" s="11">
        <v>282</v>
      </c>
      <c r="F77" s="11">
        <v>284</v>
      </c>
      <c r="G77" s="12">
        <v>270</v>
      </c>
      <c r="H77" s="11"/>
      <c r="I77" s="11"/>
      <c r="J77" s="13">
        <f t="shared" si="13"/>
        <v>566</v>
      </c>
      <c r="K77" s="14"/>
      <c r="L77" s="13">
        <f t="shared" si="14"/>
        <v>0</v>
      </c>
      <c r="M77" s="13">
        <f t="shared" si="15"/>
        <v>566</v>
      </c>
      <c r="N77" s="15">
        <v>283</v>
      </c>
      <c r="O77" s="42">
        <f t="shared" si="16"/>
        <v>94.333333333333329</v>
      </c>
    </row>
    <row r="78" spans="1:18" ht="24.95" customHeight="1">
      <c r="A78" s="18">
        <v>4</v>
      </c>
      <c r="B78" s="9" t="s">
        <v>105</v>
      </c>
      <c r="C78" s="8" t="s">
        <v>55</v>
      </c>
      <c r="D78" s="10" t="s">
        <v>61</v>
      </c>
      <c r="E78" s="118">
        <v>280</v>
      </c>
      <c r="F78" s="172">
        <v>277</v>
      </c>
      <c r="G78" s="118">
        <v>283</v>
      </c>
      <c r="H78" s="118"/>
      <c r="I78" s="118"/>
      <c r="J78" s="13">
        <f t="shared" si="13"/>
        <v>563</v>
      </c>
      <c r="K78" s="120"/>
      <c r="L78" s="119">
        <f t="shared" si="14"/>
        <v>0</v>
      </c>
      <c r="M78" s="119">
        <f t="shared" si="15"/>
        <v>563</v>
      </c>
      <c r="N78" s="15">
        <v>281.5</v>
      </c>
      <c r="O78" s="122">
        <f t="shared" si="16"/>
        <v>93.833333333333329</v>
      </c>
    </row>
    <row r="79" spans="1:18" ht="24.95" customHeight="1">
      <c r="A79" s="18">
        <v>5</v>
      </c>
      <c r="B79" s="9" t="s">
        <v>63</v>
      </c>
      <c r="C79" s="8" t="s">
        <v>17</v>
      </c>
      <c r="D79" s="10" t="s">
        <v>61</v>
      </c>
      <c r="E79" s="11">
        <v>274</v>
      </c>
      <c r="F79" s="11">
        <v>276</v>
      </c>
      <c r="G79" s="12">
        <v>266</v>
      </c>
      <c r="H79" s="11"/>
      <c r="I79" s="11"/>
      <c r="J79" s="13">
        <f t="shared" si="13"/>
        <v>550</v>
      </c>
      <c r="K79" s="14"/>
      <c r="L79" s="13">
        <f t="shared" si="14"/>
        <v>0</v>
      </c>
      <c r="M79" s="13">
        <f t="shared" si="15"/>
        <v>550</v>
      </c>
      <c r="N79" s="15">
        <v>275</v>
      </c>
      <c r="O79" s="42">
        <f t="shared" si="16"/>
        <v>91.666666666666671</v>
      </c>
    </row>
    <row r="80" spans="1:18" ht="24.95" customHeight="1">
      <c r="A80" s="18">
        <v>6</v>
      </c>
      <c r="B80" s="9" t="s">
        <v>64</v>
      </c>
      <c r="C80" s="8" t="s">
        <v>17</v>
      </c>
      <c r="D80" s="10" t="s">
        <v>61</v>
      </c>
      <c r="E80" s="11">
        <v>269</v>
      </c>
      <c r="F80" s="12">
        <v>267</v>
      </c>
      <c r="G80" s="11">
        <v>279</v>
      </c>
      <c r="H80" s="11"/>
      <c r="I80" s="11"/>
      <c r="J80" s="13">
        <f t="shared" si="13"/>
        <v>548</v>
      </c>
      <c r="K80" s="14"/>
      <c r="L80" s="13">
        <f t="shared" si="14"/>
        <v>0</v>
      </c>
      <c r="M80" s="13">
        <f t="shared" si="15"/>
        <v>548</v>
      </c>
      <c r="N80" s="15">
        <v>274</v>
      </c>
      <c r="O80" s="42">
        <f t="shared" si="16"/>
        <v>91.333333333333329</v>
      </c>
    </row>
    <row r="81" spans="1:15" ht="24.95" customHeight="1">
      <c r="A81" s="18">
        <v>7</v>
      </c>
      <c r="B81" s="9" t="s">
        <v>35</v>
      </c>
      <c r="C81" s="8" t="s">
        <v>24</v>
      </c>
      <c r="D81" s="10" t="s">
        <v>61</v>
      </c>
      <c r="E81" s="118">
        <v>265</v>
      </c>
      <c r="F81" s="118">
        <v>279</v>
      </c>
      <c r="G81" s="172">
        <v>261</v>
      </c>
      <c r="H81" s="118"/>
      <c r="I81" s="118"/>
      <c r="J81" s="13">
        <f t="shared" si="13"/>
        <v>544</v>
      </c>
      <c r="K81" s="120"/>
      <c r="L81" s="119">
        <f t="shared" si="14"/>
        <v>0</v>
      </c>
      <c r="M81" s="119">
        <f t="shared" si="15"/>
        <v>544</v>
      </c>
      <c r="N81" s="15">
        <v>272</v>
      </c>
      <c r="O81" s="122">
        <f t="shared" si="16"/>
        <v>90.666666666666671</v>
      </c>
    </row>
    <row r="82" spans="1:15" ht="24.95" customHeight="1">
      <c r="A82" s="18">
        <v>8</v>
      </c>
      <c r="B82" s="23" t="s">
        <v>62</v>
      </c>
      <c r="C82" s="24" t="s">
        <v>17</v>
      </c>
      <c r="D82" s="25" t="s">
        <v>61</v>
      </c>
      <c r="E82" s="12">
        <v>262</v>
      </c>
      <c r="F82" s="11">
        <v>274</v>
      </c>
      <c r="G82" s="11">
        <v>267</v>
      </c>
      <c r="H82" s="11"/>
      <c r="I82" s="11"/>
      <c r="J82" s="13">
        <f t="shared" si="13"/>
        <v>541</v>
      </c>
      <c r="K82" s="14"/>
      <c r="L82" s="13">
        <f t="shared" si="14"/>
        <v>0</v>
      </c>
      <c r="M82" s="13">
        <f t="shared" si="15"/>
        <v>541</v>
      </c>
      <c r="N82" s="15">
        <v>270.5</v>
      </c>
      <c r="O82" s="42">
        <f t="shared" si="16"/>
        <v>90.166666666666671</v>
      </c>
    </row>
    <row r="83" spans="1:15" ht="24.95" customHeight="1">
      <c r="A83" s="18">
        <v>9</v>
      </c>
      <c r="B83" s="23" t="s">
        <v>66</v>
      </c>
      <c r="C83" s="24" t="s">
        <v>24</v>
      </c>
      <c r="D83" s="25" t="s">
        <v>61</v>
      </c>
      <c r="E83" s="11">
        <v>270</v>
      </c>
      <c r="F83" s="12">
        <v>263</v>
      </c>
      <c r="G83" s="26">
        <v>263</v>
      </c>
      <c r="H83" s="72"/>
      <c r="I83" s="26"/>
      <c r="J83" s="13">
        <f t="shared" si="13"/>
        <v>533</v>
      </c>
      <c r="K83" s="73"/>
      <c r="L83" s="27">
        <f t="shared" si="14"/>
        <v>0</v>
      </c>
      <c r="M83" s="27">
        <f t="shared" si="15"/>
        <v>533</v>
      </c>
      <c r="N83" s="15">
        <v>266.5</v>
      </c>
      <c r="O83" s="74">
        <f t="shared" si="16"/>
        <v>88.833333333333329</v>
      </c>
    </row>
    <row r="84" spans="1:15" ht="24.95" customHeight="1"/>
    <row r="85" spans="1:15" ht="26.25">
      <c r="A85" s="257" t="s">
        <v>67</v>
      </c>
      <c r="B85" s="260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1"/>
    </row>
    <row r="86" spans="1:15" ht="24.95" customHeight="1">
      <c r="A86" s="2" t="s">
        <v>1</v>
      </c>
      <c r="B86" s="3" t="s">
        <v>2</v>
      </c>
      <c r="C86" s="4" t="s">
        <v>3</v>
      </c>
      <c r="D86" s="4" t="s">
        <v>4</v>
      </c>
      <c r="E86" s="5" t="s">
        <v>88</v>
      </c>
      <c r="F86" s="5" t="s">
        <v>89</v>
      </c>
      <c r="G86" s="5" t="s">
        <v>90</v>
      </c>
      <c r="H86" s="5" t="s">
        <v>91</v>
      </c>
      <c r="I86" s="5" t="s">
        <v>92</v>
      </c>
      <c r="J86" s="6" t="s">
        <v>10</v>
      </c>
      <c r="K86" s="7" t="s">
        <v>93</v>
      </c>
      <c r="L86" s="7" t="s">
        <v>12</v>
      </c>
      <c r="M86" s="7" t="s">
        <v>13</v>
      </c>
      <c r="N86" s="4" t="s">
        <v>14</v>
      </c>
      <c r="O86" s="38" t="s">
        <v>15</v>
      </c>
    </row>
    <row r="87" spans="1:15" ht="24.95" customHeight="1">
      <c r="A87" s="39">
        <v>1</v>
      </c>
      <c r="B87" s="40" t="s">
        <v>69</v>
      </c>
      <c r="C87" s="8" t="s">
        <v>17</v>
      </c>
      <c r="D87" s="10" t="s">
        <v>68</v>
      </c>
      <c r="E87" s="12">
        <v>273</v>
      </c>
      <c r="F87" s="11">
        <v>284</v>
      </c>
      <c r="G87" s="11">
        <v>283</v>
      </c>
      <c r="H87" s="11"/>
      <c r="I87" s="11"/>
      <c r="J87" s="13">
        <f>(SUM(E87:I87)-MIN(E87:I87))</f>
        <v>567</v>
      </c>
      <c r="K87" s="14"/>
      <c r="L87" s="13">
        <f>K87*2</f>
        <v>0</v>
      </c>
      <c r="M87" s="13">
        <f>J87+L87</f>
        <v>567</v>
      </c>
      <c r="N87" s="15">
        <v>283.5</v>
      </c>
      <c r="O87" s="42">
        <f>N87/3</f>
        <v>94.5</v>
      </c>
    </row>
    <row r="88" spans="1:15" ht="24.95" customHeight="1">
      <c r="A88" s="39">
        <v>2</v>
      </c>
      <c r="B88" s="40" t="s">
        <v>41</v>
      </c>
      <c r="C88" s="8" t="s">
        <v>17</v>
      </c>
      <c r="D88" s="10" t="s">
        <v>68</v>
      </c>
      <c r="E88" s="11">
        <v>276</v>
      </c>
      <c r="F88" s="12">
        <v>274</v>
      </c>
      <c r="G88" s="11">
        <v>279</v>
      </c>
      <c r="H88" s="11"/>
      <c r="I88" s="11"/>
      <c r="J88" s="13">
        <f>(SUM(E88:I88)-MIN(E88:I88))</f>
        <v>555</v>
      </c>
      <c r="K88" s="14"/>
      <c r="L88" s="13">
        <f>K88*2</f>
        <v>0</v>
      </c>
      <c r="M88" s="13">
        <f>J88+L88</f>
        <v>555</v>
      </c>
      <c r="N88" s="15">
        <v>277.5</v>
      </c>
      <c r="O88" s="42">
        <f>N88/3</f>
        <v>92.5</v>
      </c>
    </row>
    <row r="89" spans="1:15" ht="24.95" customHeight="1">
      <c r="A89" s="39">
        <v>3</v>
      </c>
      <c r="B89" s="40" t="s">
        <v>43</v>
      </c>
      <c r="C89" s="8" t="s">
        <v>24</v>
      </c>
      <c r="D89" s="10" t="s">
        <v>68</v>
      </c>
      <c r="E89" s="12">
        <v>263</v>
      </c>
      <c r="F89" s="11">
        <v>278</v>
      </c>
      <c r="G89" s="11">
        <v>268</v>
      </c>
      <c r="H89" s="11"/>
      <c r="I89" s="11"/>
      <c r="J89" s="13">
        <f>(SUM(E89:I89)-MIN(E89:I89))</f>
        <v>546</v>
      </c>
      <c r="K89" s="14"/>
      <c r="L89" s="13">
        <f>K89*2</f>
        <v>0</v>
      </c>
      <c r="M89" s="13">
        <f>J89+L89</f>
        <v>546</v>
      </c>
      <c r="N89" s="15">
        <v>273</v>
      </c>
      <c r="O89" s="42">
        <f>N89/3</f>
        <v>91</v>
      </c>
    </row>
    <row r="90" spans="1:15" ht="24.95" customHeight="1">
      <c r="A90" s="39">
        <v>4</v>
      </c>
      <c r="B90" s="75" t="s">
        <v>70</v>
      </c>
      <c r="C90" s="24" t="s">
        <v>34</v>
      </c>
      <c r="D90" s="25" t="s">
        <v>68</v>
      </c>
      <c r="E90" s="12">
        <v>263</v>
      </c>
      <c r="F90" s="11">
        <v>271</v>
      </c>
      <c r="G90" s="26">
        <v>272</v>
      </c>
      <c r="H90" s="72"/>
      <c r="I90" s="26"/>
      <c r="J90" s="13">
        <f>(SUM(E90:I90)-MIN(E90:I90))</f>
        <v>543</v>
      </c>
      <c r="K90" s="73"/>
      <c r="L90" s="27">
        <f>K90*2</f>
        <v>0</v>
      </c>
      <c r="M90" s="27">
        <f>J90+L90</f>
        <v>543</v>
      </c>
      <c r="N90" s="15">
        <v>271.5</v>
      </c>
      <c r="O90" s="74">
        <f>N90/3</f>
        <v>90.5</v>
      </c>
    </row>
    <row r="91" spans="1:15" ht="24.95" customHeight="1">
      <c r="A91" s="68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</row>
    <row r="92" spans="1:15" ht="26.25" customHeight="1">
      <c r="A92" s="257" t="s">
        <v>71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9"/>
    </row>
    <row r="93" spans="1:15" ht="30">
      <c r="A93" s="76" t="s">
        <v>1</v>
      </c>
      <c r="B93" s="70" t="s">
        <v>2</v>
      </c>
      <c r="C93" s="62" t="s">
        <v>3</v>
      </c>
      <c r="D93" s="62" t="s">
        <v>4</v>
      </c>
      <c r="E93" s="63" t="s">
        <v>5</v>
      </c>
      <c r="F93" s="63" t="s">
        <v>6</v>
      </c>
      <c r="G93" s="63" t="s">
        <v>7</v>
      </c>
      <c r="H93" s="63" t="s">
        <v>8</v>
      </c>
      <c r="I93" s="63" t="s">
        <v>9</v>
      </c>
      <c r="J93" s="64" t="s">
        <v>10</v>
      </c>
      <c r="K93" s="65" t="s">
        <v>11</v>
      </c>
      <c r="L93" s="65" t="s">
        <v>12</v>
      </c>
      <c r="M93" s="65" t="s">
        <v>13</v>
      </c>
      <c r="N93" s="66" t="s">
        <v>14</v>
      </c>
      <c r="O93" s="67" t="s">
        <v>15</v>
      </c>
    </row>
    <row r="94" spans="1:15" ht="24.95" customHeight="1">
      <c r="A94" s="18">
        <v>1</v>
      </c>
      <c r="B94" s="40" t="s">
        <v>72</v>
      </c>
      <c r="C94" s="8" t="s">
        <v>17</v>
      </c>
      <c r="D94" s="10" t="s">
        <v>125</v>
      </c>
      <c r="E94" s="12">
        <v>298</v>
      </c>
      <c r="F94" s="11">
        <v>299</v>
      </c>
      <c r="G94" s="11">
        <v>300</v>
      </c>
      <c r="H94" s="11"/>
      <c r="I94" s="11"/>
      <c r="J94" s="13">
        <f t="shared" ref="J94:J100" si="17">(SUM(E94:I94)-MIN(E94:I94))</f>
        <v>599</v>
      </c>
      <c r="K94" s="11"/>
      <c r="L94" s="13">
        <f t="shared" ref="L94:L100" si="18">K94*2</f>
        <v>0</v>
      </c>
      <c r="M94" s="13">
        <f t="shared" ref="M94:M100" si="19">J94+L94</f>
        <v>599</v>
      </c>
      <c r="N94" s="15">
        <v>299.5</v>
      </c>
      <c r="O94" s="42">
        <f t="shared" ref="O94:O100" si="20">N94/3</f>
        <v>99.833333333333329</v>
      </c>
    </row>
    <row r="95" spans="1:15" ht="24.95" customHeight="1">
      <c r="A95" s="18">
        <v>2</v>
      </c>
      <c r="B95" s="77" t="s">
        <v>73</v>
      </c>
      <c r="C95" s="8" t="s">
        <v>34</v>
      </c>
      <c r="D95" s="10" t="s">
        <v>61</v>
      </c>
      <c r="E95" s="12">
        <v>290</v>
      </c>
      <c r="F95" s="11">
        <v>291</v>
      </c>
      <c r="G95" s="11">
        <v>299</v>
      </c>
      <c r="H95" s="11"/>
      <c r="I95" s="11"/>
      <c r="J95" s="13">
        <f t="shared" si="17"/>
        <v>590</v>
      </c>
      <c r="K95" s="11"/>
      <c r="L95" s="13">
        <f t="shared" si="18"/>
        <v>0</v>
      </c>
      <c r="M95" s="13">
        <f t="shared" si="19"/>
        <v>590</v>
      </c>
      <c r="N95" s="15">
        <v>295</v>
      </c>
      <c r="O95" s="42">
        <f t="shared" si="20"/>
        <v>98.333333333333329</v>
      </c>
    </row>
    <row r="96" spans="1:15" ht="24.95" customHeight="1">
      <c r="A96" s="18">
        <v>3</v>
      </c>
      <c r="B96" s="40" t="s">
        <v>117</v>
      </c>
      <c r="C96" s="135" t="s">
        <v>17</v>
      </c>
      <c r="D96" s="10" t="s">
        <v>61</v>
      </c>
      <c r="E96" s="184">
        <v>284</v>
      </c>
      <c r="F96" s="137">
        <v>292</v>
      </c>
      <c r="G96" s="137">
        <v>293</v>
      </c>
      <c r="H96" s="137"/>
      <c r="I96" s="137"/>
      <c r="J96" s="13">
        <f t="shared" si="17"/>
        <v>585</v>
      </c>
      <c r="K96" s="137"/>
      <c r="L96" s="138">
        <f t="shared" si="18"/>
        <v>0</v>
      </c>
      <c r="M96" s="138">
        <f t="shared" si="19"/>
        <v>585</v>
      </c>
      <c r="N96" s="15">
        <v>292.5</v>
      </c>
      <c r="O96" s="141">
        <f t="shared" si="20"/>
        <v>97.5</v>
      </c>
    </row>
    <row r="97" spans="1:15" ht="24.95" customHeight="1">
      <c r="A97" s="18">
        <v>4</v>
      </c>
      <c r="B97" s="40" t="s">
        <v>57</v>
      </c>
      <c r="C97" s="8" t="s">
        <v>17</v>
      </c>
      <c r="D97" s="10" t="s">
        <v>61</v>
      </c>
      <c r="E97" s="12">
        <v>286</v>
      </c>
      <c r="F97" s="11">
        <v>289</v>
      </c>
      <c r="G97" s="11">
        <v>293</v>
      </c>
      <c r="H97" s="12"/>
      <c r="I97" s="11"/>
      <c r="J97" s="13">
        <f t="shared" si="17"/>
        <v>582</v>
      </c>
      <c r="K97" s="11"/>
      <c r="L97" s="13">
        <f t="shared" si="18"/>
        <v>0</v>
      </c>
      <c r="M97" s="13">
        <f t="shared" si="19"/>
        <v>582</v>
      </c>
      <c r="N97" s="15">
        <v>291</v>
      </c>
      <c r="O97" s="42">
        <f t="shared" si="20"/>
        <v>97</v>
      </c>
    </row>
    <row r="98" spans="1:15" ht="24.95" customHeight="1">
      <c r="A98" s="18">
        <v>5</v>
      </c>
      <c r="B98" s="40" t="s">
        <v>124</v>
      </c>
      <c r="C98" s="8" t="s">
        <v>55</v>
      </c>
      <c r="D98" s="10" t="s">
        <v>61</v>
      </c>
      <c r="E98" s="169">
        <v>274</v>
      </c>
      <c r="F98" s="118">
        <v>288</v>
      </c>
      <c r="G98" s="118">
        <v>286</v>
      </c>
      <c r="H98" s="118"/>
      <c r="I98" s="118"/>
      <c r="J98" s="13">
        <f t="shared" si="17"/>
        <v>574</v>
      </c>
      <c r="K98" s="118"/>
      <c r="L98" s="119">
        <f t="shared" si="18"/>
        <v>0</v>
      </c>
      <c r="M98" s="119">
        <f t="shared" si="19"/>
        <v>574</v>
      </c>
      <c r="N98" s="121">
        <v>287</v>
      </c>
      <c r="O98" s="122">
        <f t="shared" si="20"/>
        <v>95.666666666666671</v>
      </c>
    </row>
    <row r="99" spans="1:15" ht="24.95" customHeight="1">
      <c r="A99" s="18">
        <v>6</v>
      </c>
      <c r="B99" s="40" t="s">
        <v>64</v>
      </c>
      <c r="C99" s="8" t="s">
        <v>17</v>
      </c>
      <c r="D99" s="10" t="s">
        <v>61</v>
      </c>
      <c r="E99" s="12">
        <v>279</v>
      </c>
      <c r="F99" s="11">
        <v>285</v>
      </c>
      <c r="G99" s="11">
        <v>283</v>
      </c>
      <c r="H99" s="11"/>
      <c r="I99" s="11"/>
      <c r="J99" s="13">
        <f t="shared" si="17"/>
        <v>568</v>
      </c>
      <c r="K99" s="11"/>
      <c r="L99" s="13">
        <f t="shared" si="18"/>
        <v>0</v>
      </c>
      <c r="M99" s="13">
        <f t="shared" si="19"/>
        <v>568</v>
      </c>
      <c r="N99" s="15">
        <v>284</v>
      </c>
      <c r="O99" s="42">
        <f t="shared" si="20"/>
        <v>94.666666666666671</v>
      </c>
    </row>
    <row r="100" spans="1:15" ht="24.95" customHeight="1">
      <c r="A100" s="18">
        <v>7</v>
      </c>
      <c r="B100" s="40" t="s">
        <v>62</v>
      </c>
      <c r="C100" s="8" t="s">
        <v>17</v>
      </c>
      <c r="D100" s="10" t="s">
        <v>61</v>
      </c>
      <c r="E100" s="11">
        <v>284</v>
      </c>
      <c r="F100" s="11">
        <v>282</v>
      </c>
      <c r="G100" s="12">
        <v>269</v>
      </c>
      <c r="H100" s="11"/>
      <c r="I100" s="11"/>
      <c r="J100" s="13">
        <f t="shared" si="17"/>
        <v>566</v>
      </c>
      <c r="K100" s="11"/>
      <c r="L100" s="13">
        <f t="shared" si="18"/>
        <v>0</v>
      </c>
      <c r="M100" s="13">
        <f t="shared" si="19"/>
        <v>566</v>
      </c>
      <c r="N100" s="15">
        <v>283</v>
      </c>
      <c r="O100" s="42">
        <f t="shared" si="20"/>
        <v>94.333333333333329</v>
      </c>
    </row>
    <row r="101" spans="1:15" s="79" customFormat="1" ht="24.95" customHeight="1">
      <c r="A101" s="68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15" s="79" customFormat="1" ht="24.95" customHeight="1">
      <c r="A102" s="257" t="s">
        <v>74</v>
      </c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1"/>
    </row>
    <row r="103" spans="1:15" s="79" customFormat="1" ht="30">
      <c r="A103" s="2" t="s">
        <v>1</v>
      </c>
      <c r="B103" s="3" t="s">
        <v>2</v>
      </c>
      <c r="C103" s="4" t="s">
        <v>3</v>
      </c>
      <c r="D103" s="4" t="s">
        <v>4</v>
      </c>
      <c r="E103" s="5" t="s">
        <v>88</v>
      </c>
      <c r="F103" s="5" t="s">
        <v>89</v>
      </c>
      <c r="G103" s="5" t="s">
        <v>90</v>
      </c>
      <c r="H103" s="5" t="s">
        <v>91</v>
      </c>
      <c r="I103" s="5" t="s">
        <v>92</v>
      </c>
      <c r="J103" s="6" t="s">
        <v>10</v>
      </c>
      <c r="K103" s="7" t="s">
        <v>93</v>
      </c>
      <c r="L103" s="7" t="s">
        <v>12</v>
      </c>
      <c r="M103" s="7" t="s">
        <v>13</v>
      </c>
      <c r="N103" s="4" t="s">
        <v>14</v>
      </c>
      <c r="O103" s="38" t="s">
        <v>15</v>
      </c>
    </row>
    <row r="104" spans="1:15" s="79" customFormat="1" ht="24.95" customHeight="1">
      <c r="A104" s="39">
        <v>1</v>
      </c>
      <c r="B104" s="81" t="s">
        <v>77</v>
      </c>
      <c r="C104" s="82" t="s">
        <v>34</v>
      </c>
      <c r="D104" s="83" t="s">
        <v>68</v>
      </c>
      <c r="E104" s="78">
        <v>294</v>
      </c>
      <c r="F104" s="78">
        <v>297</v>
      </c>
      <c r="G104" s="169">
        <v>288</v>
      </c>
      <c r="H104" s="78"/>
      <c r="I104" s="78"/>
      <c r="J104" s="186">
        <f>(SUM(E104:I104)-MIN(E104:I104))</f>
        <v>591</v>
      </c>
      <c r="K104" s="84"/>
      <c r="L104" s="59">
        <f>K104*2</f>
        <v>0</v>
      </c>
      <c r="M104" s="59">
        <f>J104+L104</f>
        <v>591</v>
      </c>
      <c r="N104" s="85">
        <v>295.5</v>
      </c>
      <c r="O104" s="86">
        <f>N104/3</f>
        <v>98.5</v>
      </c>
    </row>
    <row r="105" spans="1:15" ht="24.95" customHeight="1">
      <c r="A105" s="18">
        <v>2</v>
      </c>
      <c r="B105" s="174" t="s">
        <v>46</v>
      </c>
      <c r="C105" s="175" t="s">
        <v>17</v>
      </c>
      <c r="D105" s="250" t="s">
        <v>68</v>
      </c>
      <c r="E105" s="118">
        <v>290</v>
      </c>
      <c r="F105" s="172">
        <v>283</v>
      </c>
      <c r="G105" s="118">
        <v>291</v>
      </c>
      <c r="H105" s="118"/>
      <c r="I105" s="118"/>
      <c r="J105" s="186">
        <f>(SUM(E105:I105)-MIN(E105:I105))</f>
        <v>581</v>
      </c>
      <c r="K105" s="120"/>
      <c r="L105" s="119">
        <f>K105*2</f>
        <v>0</v>
      </c>
      <c r="M105" s="119">
        <f>J105+L105</f>
        <v>581</v>
      </c>
      <c r="N105" s="121">
        <v>290.5</v>
      </c>
      <c r="O105" s="122">
        <f>N105/3</f>
        <v>96.833333333333329</v>
      </c>
    </row>
    <row r="106" spans="1:15" ht="24.95" customHeight="1">
      <c r="A106" s="87">
        <v>3</v>
      </c>
      <c r="B106" s="249" t="s">
        <v>76</v>
      </c>
      <c r="C106" s="69" t="s">
        <v>34</v>
      </c>
      <c r="D106" s="251" t="s">
        <v>68</v>
      </c>
      <c r="E106" s="11">
        <v>284</v>
      </c>
      <c r="F106" s="11">
        <v>293</v>
      </c>
      <c r="G106" s="252">
        <v>283</v>
      </c>
      <c r="H106" s="253"/>
      <c r="I106" s="253"/>
      <c r="J106" s="212">
        <f>(SUM(E106:I106)-MIN(E106:I106))</f>
        <v>577</v>
      </c>
      <c r="K106" s="254"/>
      <c r="L106" s="255">
        <f>K106*2</f>
        <v>0</v>
      </c>
      <c r="M106" s="255">
        <f>J106+L106</f>
        <v>577</v>
      </c>
      <c r="N106" s="80">
        <v>288.5</v>
      </c>
      <c r="O106" s="256">
        <f>N106/3</f>
        <v>96.166666666666671</v>
      </c>
    </row>
    <row r="107" spans="1:15" ht="24.95" customHeight="1">
      <c r="A107" s="39">
        <v>4</v>
      </c>
      <c r="B107" s="95" t="s">
        <v>75</v>
      </c>
      <c r="C107" s="96" t="s">
        <v>17</v>
      </c>
      <c r="D107" s="97" t="s">
        <v>68</v>
      </c>
      <c r="E107" s="20">
        <v>287</v>
      </c>
      <c r="F107" s="20">
        <v>288</v>
      </c>
      <c r="G107" s="170">
        <v>285</v>
      </c>
      <c r="H107" s="170"/>
      <c r="I107" s="98"/>
      <c r="J107" s="212">
        <f>(SUM(E107:I107)-MIN(E107:I107))</f>
        <v>575</v>
      </c>
      <c r="K107" s="99"/>
      <c r="L107" s="100">
        <f>K107*2</f>
        <v>0</v>
      </c>
      <c r="M107" s="100">
        <f>J107+L107</f>
        <v>575</v>
      </c>
      <c r="N107" s="80">
        <v>287.5</v>
      </c>
      <c r="O107" s="101">
        <f>N107/3</f>
        <v>95.833333333333329</v>
      </c>
    </row>
    <row r="108" spans="1:15" ht="24.95" customHeight="1">
      <c r="A108" s="39">
        <v>5</v>
      </c>
      <c r="B108" s="88" t="s">
        <v>78</v>
      </c>
      <c r="C108" s="89" t="s">
        <v>55</v>
      </c>
      <c r="D108" s="90" t="s">
        <v>68</v>
      </c>
      <c r="E108" s="78">
        <v>278</v>
      </c>
      <c r="F108" s="78">
        <v>270</v>
      </c>
      <c r="G108" s="187">
        <v>263</v>
      </c>
      <c r="H108" s="91"/>
      <c r="I108" s="91"/>
      <c r="J108" s="186">
        <f>(SUM(E108:I108)-MIN(E108:I108))</f>
        <v>548</v>
      </c>
      <c r="K108" s="92"/>
      <c r="L108" s="93">
        <f>K108*2</f>
        <v>0</v>
      </c>
      <c r="M108" s="93">
        <f>J108+L108</f>
        <v>548</v>
      </c>
      <c r="N108" s="85">
        <v>274</v>
      </c>
      <c r="O108" s="94">
        <f>N108/3</f>
        <v>91.333333333333329</v>
      </c>
    </row>
    <row r="109" spans="1:15" ht="27" customHeight="1">
      <c r="A109" s="102"/>
      <c r="B109" s="103"/>
      <c r="C109" s="104"/>
      <c r="D109" s="103"/>
      <c r="E109" s="105"/>
      <c r="F109" s="106"/>
      <c r="G109" s="106"/>
      <c r="H109" s="106"/>
      <c r="I109" s="106"/>
      <c r="J109" s="107"/>
      <c r="K109" s="106"/>
      <c r="L109" s="107"/>
      <c r="M109" s="107"/>
      <c r="N109" s="108"/>
      <c r="O109" s="109"/>
    </row>
    <row r="110" spans="1:15" ht="24.95" customHeight="1">
      <c r="A110" s="257" t="s">
        <v>79</v>
      </c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1"/>
    </row>
    <row r="111" spans="1:15" ht="30">
      <c r="A111" s="2" t="s">
        <v>1</v>
      </c>
      <c r="B111" s="3" t="s">
        <v>2</v>
      </c>
      <c r="C111" s="4" t="s">
        <v>3</v>
      </c>
      <c r="D111" s="4" t="s">
        <v>4</v>
      </c>
      <c r="E111" s="5" t="s">
        <v>88</v>
      </c>
      <c r="F111" s="5" t="s">
        <v>89</v>
      </c>
      <c r="G111" s="5" t="s">
        <v>90</v>
      </c>
      <c r="H111" s="5" t="s">
        <v>91</v>
      </c>
      <c r="I111" s="5" t="s">
        <v>92</v>
      </c>
      <c r="J111" s="6" t="s">
        <v>10</v>
      </c>
      <c r="K111" s="7" t="s">
        <v>93</v>
      </c>
      <c r="L111" s="7" t="s">
        <v>12</v>
      </c>
      <c r="M111" s="7" t="s">
        <v>13</v>
      </c>
      <c r="N111" s="4" t="s">
        <v>14</v>
      </c>
      <c r="O111" s="38" t="s">
        <v>15</v>
      </c>
    </row>
    <row r="112" spans="1:15" ht="24.95" customHeight="1">
      <c r="A112" s="18">
        <v>1</v>
      </c>
      <c r="B112" s="75" t="s">
        <v>80</v>
      </c>
      <c r="C112" s="24" t="s">
        <v>17</v>
      </c>
      <c r="D112" s="25" t="s">
        <v>45</v>
      </c>
      <c r="E112" s="210">
        <v>577</v>
      </c>
      <c r="F112" s="26">
        <v>590</v>
      </c>
      <c r="G112" s="26">
        <v>591</v>
      </c>
      <c r="H112" s="26"/>
      <c r="I112" s="72"/>
      <c r="J112" s="27">
        <f>(SUM(E112:I112)-MIN(E112:I112))</f>
        <v>1181</v>
      </c>
      <c r="K112" s="73"/>
      <c r="L112" s="27">
        <f>K112*2</f>
        <v>0</v>
      </c>
      <c r="M112" s="27">
        <f>J112+L112</f>
        <v>1181</v>
      </c>
      <c r="N112" s="110">
        <v>590.5</v>
      </c>
      <c r="O112" s="74">
        <f>N112/6</f>
        <v>98.416666666666671</v>
      </c>
    </row>
    <row r="113" spans="1:15" ht="24.95" customHeight="1">
      <c r="A113" s="39"/>
      <c r="B113" s="32"/>
      <c r="C113" s="33"/>
      <c r="D113" s="125"/>
      <c r="E113" s="133"/>
      <c r="F113" s="126"/>
      <c r="G113" s="126"/>
      <c r="H113" s="126"/>
      <c r="I113" s="127"/>
      <c r="J113" s="128"/>
      <c r="K113" s="129"/>
      <c r="L113" s="128"/>
      <c r="M113" s="128"/>
      <c r="N113" s="130"/>
      <c r="O113" s="131"/>
    </row>
    <row r="114" spans="1:15" ht="26.25">
      <c r="A114" s="257" t="s">
        <v>110</v>
      </c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9"/>
    </row>
    <row r="115" spans="1:15" ht="30">
      <c r="A115" s="38" t="s">
        <v>1</v>
      </c>
      <c r="B115" s="3" t="s">
        <v>2</v>
      </c>
      <c r="C115" s="4" t="s">
        <v>3</v>
      </c>
      <c r="D115" s="4" t="s">
        <v>4</v>
      </c>
      <c r="E115" s="5" t="s">
        <v>88</v>
      </c>
      <c r="F115" s="5" t="s">
        <v>89</v>
      </c>
      <c r="G115" s="5" t="s">
        <v>90</v>
      </c>
      <c r="H115" s="5" t="s">
        <v>91</v>
      </c>
      <c r="I115" s="5" t="s">
        <v>92</v>
      </c>
      <c r="J115" s="6" t="s">
        <v>10</v>
      </c>
      <c r="K115" s="7" t="s">
        <v>93</v>
      </c>
      <c r="L115" s="7" t="s">
        <v>12</v>
      </c>
      <c r="M115" s="7" t="s">
        <v>13</v>
      </c>
      <c r="N115" s="4" t="s">
        <v>14</v>
      </c>
      <c r="O115" s="38" t="s">
        <v>15</v>
      </c>
    </row>
    <row r="116" spans="1:15" ht="24.95" customHeight="1">
      <c r="A116" s="39">
        <v>1</v>
      </c>
      <c r="B116" s="95" t="s">
        <v>123</v>
      </c>
      <c r="C116" s="96" t="s">
        <v>55</v>
      </c>
      <c r="D116" s="97" t="s">
        <v>83</v>
      </c>
      <c r="E116" s="247">
        <v>203</v>
      </c>
      <c r="F116" s="98">
        <v>221</v>
      </c>
      <c r="G116" s="170">
        <v>181</v>
      </c>
      <c r="H116" s="98"/>
      <c r="I116" s="170"/>
      <c r="J116" s="100">
        <f>(SUM(E116:I116)-MIN(E116:I116))</f>
        <v>424</v>
      </c>
      <c r="K116" s="99"/>
      <c r="L116" s="100">
        <f>K116*2</f>
        <v>0</v>
      </c>
      <c r="M116" s="100">
        <f>J116+L116</f>
        <v>424</v>
      </c>
      <c r="N116" s="171">
        <v>212</v>
      </c>
      <c r="O116" s="101">
        <v>70.67</v>
      </c>
    </row>
    <row r="117" spans="1:15" s="188" customFormat="1" ht="24.95" customHeight="1">
      <c r="A117" s="39">
        <v>2</v>
      </c>
      <c r="B117" s="88" t="s">
        <v>111</v>
      </c>
      <c r="C117" s="89" t="s">
        <v>55</v>
      </c>
      <c r="D117" s="90" t="s">
        <v>82</v>
      </c>
      <c r="E117" s="248">
        <v>171</v>
      </c>
      <c r="F117" s="91">
        <v>182</v>
      </c>
      <c r="G117" s="187">
        <v>166</v>
      </c>
      <c r="H117" s="91"/>
      <c r="I117" s="187"/>
      <c r="J117" s="189">
        <f>(SUM(E117:I117)-MIN(E117:I117))</f>
        <v>353</v>
      </c>
      <c r="K117" s="92"/>
      <c r="L117" s="93">
        <v>0</v>
      </c>
      <c r="M117" s="93">
        <v>353</v>
      </c>
      <c r="N117" s="190">
        <v>176.5</v>
      </c>
      <c r="O117" s="94">
        <v>59</v>
      </c>
    </row>
    <row r="118" spans="1:15" ht="30" customHeight="1">
      <c r="A118" s="39"/>
      <c r="B118" s="195"/>
      <c r="C118" s="196"/>
      <c r="D118" s="196"/>
      <c r="E118" s="197"/>
      <c r="F118" s="198"/>
      <c r="G118" s="198"/>
      <c r="H118" s="198"/>
      <c r="I118" s="198"/>
      <c r="J118" s="199"/>
      <c r="K118" s="198"/>
      <c r="L118" s="199"/>
      <c r="M118" s="199"/>
      <c r="N118" s="200"/>
      <c r="O118" s="201"/>
    </row>
    <row r="119" spans="1:15" ht="26.25">
      <c r="A119" s="257" t="s">
        <v>81</v>
      </c>
      <c r="B119" s="258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9"/>
    </row>
    <row r="120" spans="1:15" ht="30">
      <c r="A120" s="2" t="s">
        <v>1</v>
      </c>
      <c r="B120" s="3" t="s">
        <v>2</v>
      </c>
      <c r="C120" s="4" t="s">
        <v>3</v>
      </c>
      <c r="D120" s="4" t="s">
        <v>4</v>
      </c>
      <c r="E120" s="5" t="s">
        <v>88</v>
      </c>
      <c r="F120" s="5" t="s">
        <v>89</v>
      </c>
      <c r="G120" s="5" t="s">
        <v>90</v>
      </c>
      <c r="H120" s="5" t="s">
        <v>91</v>
      </c>
      <c r="I120" s="5" t="s">
        <v>92</v>
      </c>
      <c r="J120" s="6" t="s">
        <v>10</v>
      </c>
      <c r="K120" s="7" t="s">
        <v>93</v>
      </c>
      <c r="L120" s="7" t="s">
        <v>12</v>
      </c>
      <c r="M120" s="7" t="s">
        <v>13</v>
      </c>
      <c r="N120" s="4" t="s">
        <v>14</v>
      </c>
      <c r="O120" s="38" t="s">
        <v>15</v>
      </c>
    </row>
    <row r="121" spans="1:15" ht="24.95" customHeight="1">
      <c r="A121" s="39">
        <v>1</v>
      </c>
      <c r="B121" s="81" t="s">
        <v>84</v>
      </c>
      <c r="C121" s="82" t="s">
        <v>17</v>
      </c>
      <c r="D121" s="90" t="s">
        <v>83</v>
      </c>
      <c r="E121" s="78">
        <v>270</v>
      </c>
      <c r="F121" s="169">
        <v>0</v>
      </c>
      <c r="G121" s="78">
        <v>269</v>
      </c>
      <c r="H121" s="78"/>
      <c r="I121" s="78"/>
      <c r="J121" s="119">
        <f t="shared" ref="J121:J126" si="21">(SUM(E121:I121)-MIN(E121:I121))</f>
        <v>539</v>
      </c>
      <c r="K121" s="84"/>
      <c r="L121" s="59">
        <f t="shared" ref="L121:L126" si="22">K121*2</f>
        <v>0</v>
      </c>
      <c r="M121" s="119">
        <f t="shared" ref="M121:M126" si="23">J121+L121</f>
        <v>539</v>
      </c>
      <c r="N121" s="121">
        <v>269.5</v>
      </c>
      <c r="O121" s="122">
        <f t="shared" ref="O121:O126" si="24">N121/3</f>
        <v>89.833333333333329</v>
      </c>
    </row>
    <row r="122" spans="1:15" ht="24.95" customHeight="1">
      <c r="A122" s="39">
        <v>2</v>
      </c>
      <c r="B122" s="173" t="s">
        <v>102</v>
      </c>
      <c r="C122" s="18" t="s">
        <v>34</v>
      </c>
      <c r="D122" s="97" t="s">
        <v>82</v>
      </c>
      <c r="E122" s="20">
        <v>266</v>
      </c>
      <c r="F122" s="184">
        <v>256</v>
      </c>
      <c r="G122" s="20">
        <v>269</v>
      </c>
      <c r="H122" s="20"/>
      <c r="I122" s="20"/>
      <c r="J122" s="119">
        <f t="shared" si="21"/>
        <v>535</v>
      </c>
      <c r="K122" s="22"/>
      <c r="L122" s="21">
        <f t="shared" si="22"/>
        <v>0</v>
      </c>
      <c r="M122" s="21">
        <f t="shared" si="23"/>
        <v>535</v>
      </c>
      <c r="N122" s="80">
        <v>267.5</v>
      </c>
      <c r="O122" s="61">
        <f t="shared" si="24"/>
        <v>89.166666666666671</v>
      </c>
    </row>
    <row r="123" spans="1:15" ht="24.95" customHeight="1">
      <c r="A123" s="39">
        <v>3</v>
      </c>
      <c r="B123" s="174" t="s">
        <v>85</v>
      </c>
      <c r="C123" s="175" t="s">
        <v>17</v>
      </c>
      <c r="D123" s="181" t="s">
        <v>83</v>
      </c>
      <c r="E123" s="172">
        <v>0</v>
      </c>
      <c r="F123" s="118">
        <v>259</v>
      </c>
      <c r="G123" s="118">
        <v>255</v>
      </c>
      <c r="H123" s="118"/>
      <c r="I123" s="172"/>
      <c r="J123" s="119">
        <f t="shared" si="21"/>
        <v>514</v>
      </c>
      <c r="K123" s="120"/>
      <c r="L123" s="119">
        <f t="shared" si="22"/>
        <v>0</v>
      </c>
      <c r="M123" s="119">
        <f t="shared" si="23"/>
        <v>514</v>
      </c>
      <c r="N123" s="121">
        <v>257</v>
      </c>
      <c r="O123" s="122">
        <f t="shared" si="24"/>
        <v>85.666666666666671</v>
      </c>
    </row>
    <row r="124" spans="1:15" ht="24.95" customHeight="1">
      <c r="A124" s="39">
        <v>4</v>
      </c>
      <c r="B124" s="173" t="s">
        <v>106</v>
      </c>
      <c r="C124" s="18" t="s">
        <v>55</v>
      </c>
      <c r="D124" s="97" t="s">
        <v>107</v>
      </c>
      <c r="E124" s="20">
        <v>250</v>
      </c>
      <c r="F124" s="20">
        <v>246</v>
      </c>
      <c r="G124" s="184">
        <v>0</v>
      </c>
      <c r="H124" s="20"/>
      <c r="I124" s="20"/>
      <c r="J124" s="21">
        <f t="shared" si="21"/>
        <v>496</v>
      </c>
      <c r="K124" s="22"/>
      <c r="L124" s="21">
        <f t="shared" si="22"/>
        <v>0</v>
      </c>
      <c r="M124" s="21">
        <f t="shared" si="23"/>
        <v>496</v>
      </c>
      <c r="N124" s="80">
        <v>248</v>
      </c>
      <c r="O124" s="61">
        <f t="shared" si="24"/>
        <v>82.666666666666671</v>
      </c>
    </row>
    <row r="125" spans="1:15" ht="24.95" customHeight="1">
      <c r="A125" s="39">
        <v>5</v>
      </c>
      <c r="B125" s="174" t="s">
        <v>86</v>
      </c>
      <c r="C125" s="175" t="s">
        <v>55</v>
      </c>
      <c r="D125" s="181" t="s">
        <v>83</v>
      </c>
      <c r="E125" s="118">
        <v>211</v>
      </c>
      <c r="F125" s="172">
        <v>192</v>
      </c>
      <c r="G125" s="118">
        <v>210</v>
      </c>
      <c r="H125" s="118"/>
      <c r="I125" s="118"/>
      <c r="J125" s="119">
        <f t="shared" si="21"/>
        <v>421</v>
      </c>
      <c r="K125" s="120"/>
      <c r="L125" s="119">
        <f t="shared" si="22"/>
        <v>0</v>
      </c>
      <c r="M125" s="119">
        <f t="shared" si="23"/>
        <v>421</v>
      </c>
      <c r="N125" s="121">
        <v>210.5</v>
      </c>
      <c r="O125" s="122">
        <f t="shared" si="24"/>
        <v>70.166666666666671</v>
      </c>
    </row>
    <row r="126" spans="1:15" ht="24.95" customHeight="1">
      <c r="A126" s="39">
        <v>6</v>
      </c>
      <c r="B126" s="176" t="s">
        <v>113</v>
      </c>
      <c r="C126" s="177" t="s">
        <v>55</v>
      </c>
      <c r="D126" s="181" t="s">
        <v>82</v>
      </c>
      <c r="E126" s="172">
        <v>110</v>
      </c>
      <c r="F126" s="118">
        <v>183</v>
      </c>
      <c r="G126" s="178">
        <v>199</v>
      </c>
      <c r="H126" s="178"/>
      <c r="I126" s="178"/>
      <c r="J126" s="119">
        <f t="shared" si="21"/>
        <v>382</v>
      </c>
      <c r="K126" s="179"/>
      <c r="L126" s="180">
        <f t="shared" si="22"/>
        <v>0</v>
      </c>
      <c r="M126" s="119">
        <f t="shared" si="23"/>
        <v>382</v>
      </c>
      <c r="N126" s="121">
        <v>191</v>
      </c>
      <c r="O126" s="122">
        <f t="shared" si="24"/>
        <v>63.666666666666664</v>
      </c>
    </row>
    <row r="127" spans="1:15">
      <c r="A127" s="31"/>
      <c r="B127" s="32"/>
      <c r="C127" s="33"/>
      <c r="D127" s="111"/>
      <c r="E127" s="105"/>
      <c r="F127" s="34"/>
      <c r="G127" s="34"/>
      <c r="H127" s="34"/>
      <c r="I127" s="34"/>
      <c r="J127" s="35"/>
      <c r="K127" s="34"/>
      <c r="L127" s="35"/>
      <c r="M127" s="35"/>
      <c r="N127" s="36"/>
      <c r="O127" s="37"/>
    </row>
  </sheetData>
  <mergeCells count="14">
    <mergeCell ref="A56:O56"/>
    <mergeCell ref="A1:O1"/>
    <mergeCell ref="A2:O2"/>
    <mergeCell ref="A27:O27"/>
    <mergeCell ref="A39:O39"/>
    <mergeCell ref="A48:O48"/>
    <mergeCell ref="A119:O119"/>
    <mergeCell ref="A64:O64"/>
    <mergeCell ref="A73:O73"/>
    <mergeCell ref="A85:O85"/>
    <mergeCell ref="A92:O92"/>
    <mergeCell ref="A102:O102"/>
    <mergeCell ref="A110:O110"/>
    <mergeCell ref="A114:O114"/>
  </mergeCells>
  <conditionalFormatting sqref="G4:I4 E4:F25">
    <cfRule type="expression" dxfId="212" priority="3">
      <formula>"MIN($E$4:$I$4)"</formula>
    </cfRule>
  </conditionalFormatting>
  <pageMargins left="0.7" right="0.7" top="0.75" bottom="0.75" header="0.3" footer="0.3"/>
  <pageSetup paperSize="9" scale="64" orientation="landscape" r:id="rId1"/>
  <rowBreaks count="3" manualBreakCount="3">
    <brk id="25" max="16383" man="1"/>
    <brk id="54" max="14" man="1"/>
    <brk id="83" max="14" man="1"/>
  </rowBreaks>
  <colBreaks count="1" manualBreakCount="1">
    <brk id="15" max="1048575" man="1"/>
  </colBreaks>
  <ignoredErrors>
    <ignoredError sqref="N4:N25 N29:N37 N41:N46 N50:N54 N58:N62 N66:N71 N75:N83 N87:N90 N94:N100 N104:N108 N116:N117 N121:N126" calculatedColumn="1"/>
  </ignoredError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"/>
  <sheetViews>
    <sheetView zoomScale="80" zoomScaleNormal="80" workbookViewId="0">
      <selection activeCell="A11" sqref="A11:A12"/>
    </sheetView>
  </sheetViews>
  <sheetFormatPr baseColWidth="10" defaultColWidth="11.42578125" defaultRowHeight="15"/>
  <cols>
    <col min="1" max="1" width="4.42578125" style="143" bestFit="1" customWidth="1"/>
    <col min="2" max="2" width="20.5703125" style="143" bestFit="1" customWidth="1"/>
    <col min="3" max="3" width="20.85546875" style="143" bestFit="1" customWidth="1"/>
    <col min="4" max="4" width="6.140625" style="143" bestFit="1" customWidth="1"/>
    <col min="5" max="19" width="10.140625" style="143" customWidth="1"/>
    <col min="20" max="21" width="10.5703125" style="143" bestFit="1" customWidth="1"/>
    <col min="22" max="16384" width="11.42578125" style="143"/>
  </cols>
  <sheetData>
    <row r="1" spans="1:36" ht="46.5">
      <c r="A1" s="279" t="s">
        <v>87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1"/>
      <c r="T1" s="281"/>
      <c r="U1" s="282"/>
    </row>
    <row r="2" spans="1:36" ht="26.25">
      <c r="A2" s="283" t="s">
        <v>94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5"/>
      <c r="T2" s="285"/>
      <c r="U2" s="286"/>
    </row>
    <row r="3" spans="1:36" s="112" customFormat="1" ht="24.95" customHeight="1">
      <c r="A3" s="287" t="s">
        <v>95</v>
      </c>
      <c r="B3" s="289" t="s">
        <v>2</v>
      </c>
      <c r="C3" s="289" t="s">
        <v>3</v>
      </c>
      <c r="D3" s="289" t="s">
        <v>4</v>
      </c>
      <c r="E3" s="291">
        <v>44440</v>
      </c>
      <c r="F3" s="292"/>
      <c r="G3" s="291">
        <v>44470</v>
      </c>
      <c r="H3" s="292"/>
      <c r="I3" s="291">
        <v>44501</v>
      </c>
      <c r="J3" s="292"/>
      <c r="K3" s="291">
        <v>44531</v>
      </c>
      <c r="L3" s="292"/>
      <c r="M3" s="291">
        <v>44562</v>
      </c>
      <c r="N3" s="292"/>
      <c r="O3" s="291" t="s">
        <v>96</v>
      </c>
      <c r="P3" s="292"/>
      <c r="Q3" s="293" t="s">
        <v>13</v>
      </c>
      <c r="R3" s="291" t="s">
        <v>14</v>
      </c>
      <c r="S3" s="292"/>
      <c r="T3" s="291" t="s">
        <v>97</v>
      </c>
      <c r="U3" s="294"/>
    </row>
    <row r="4" spans="1:36" s="112" customFormat="1" ht="24.95" customHeight="1" thickBot="1">
      <c r="A4" s="288"/>
      <c r="B4" s="290"/>
      <c r="C4" s="290"/>
      <c r="D4" s="290"/>
      <c r="E4" s="144" t="s">
        <v>98</v>
      </c>
      <c r="F4" s="144" t="s">
        <v>99</v>
      </c>
      <c r="G4" s="144" t="s">
        <v>98</v>
      </c>
      <c r="H4" s="144" t="s">
        <v>99</v>
      </c>
      <c r="I4" s="144" t="s">
        <v>98</v>
      </c>
      <c r="J4" s="144" t="s">
        <v>99</v>
      </c>
      <c r="K4" s="144" t="s">
        <v>98</v>
      </c>
      <c r="L4" s="144" t="s">
        <v>99</v>
      </c>
      <c r="M4" s="144" t="s">
        <v>98</v>
      </c>
      <c r="N4" s="144" t="s">
        <v>99</v>
      </c>
      <c r="O4" s="162" t="s">
        <v>98</v>
      </c>
      <c r="P4" s="162" t="s">
        <v>99</v>
      </c>
      <c r="Q4" s="290"/>
      <c r="R4" s="144" t="s">
        <v>98</v>
      </c>
      <c r="S4" s="144" t="s">
        <v>99</v>
      </c>
      <c r="T4" s="144" t="s">
        <v>98</v>
      </c>
      <c r="U4" s="163" t="s">
        <v>99</v>
      </c>
    </row>
    <row r="5" spans="1:36" ht="27" thickTop="1">
      <c r="A5" s="295">
        <v>1</v>
      </c>
      <c r="B5" s="150" t="s">
        <v>39</v>
      </c>
      <c r="C5" s="151" t="s">
        <v>22</v>
      </c>
      <c r="D5" s="152" t="s">
        <v>40</v>
      </c>
      <c r="E5" s="207">
        <v>274</v>
      </c>
      <c r="F5" s="297">
        <f t="shared" ref="F5:F13" si="0">E5+E6</f>
        <v>545</v>
      </c>
      <c r="G5" s="153">
        <v>277</v>
      </c>
      <c r="H5" s="299">
        <f>G5+G6</f>
        <v>554</v>
      </c>
      <c r="I5" s="153">
        <v>276</v>
      </c>
      <c r="J5" s="299">
        <v>555</v>
      </c>
      <c r="K5" s="153"/>
      <c r="L5" s="299"/>
      <c r="M5" s="153"/>
      <c r="N5" s="297"/>
      <c r="O5" s="164">
        <f t="shared" ref="O5:O14" si="1">(SUM(E5,G5,I5,K5,M5)-MIN(E5,G5,I5,K5,M5))</f>
        <v>553</v>
      </c>
      <c r="P5" s="307">
        <f t="shared" ref="P5" si="2">(SUM(F5,H5,J5,L5,N5)-MIN(F5,H5,J5,L5,N5))</f>
        <v>1109</v>
      </c>
      <c r="Q5" s="307"/>
      <c r="R5" s="165">
        <v>276.5</v>
      </c>
      <c r="S5" s="309">
        <v>554.5</v>
      </c>
      <c r="T5" s="166">
        <f t="shared" ref="T5:T14" si="3">R5/3</f>
        <v>92.166666666666671</v>
      </c>
      <c r="U5" s="311">
        <f t="shared" ref="U5" si="4">S5/6</f>
        <v>92.416666666666671</v>
      </c>
    </row>
    <row r="6" spans="1:36" ht="27" thickBot="1">
      <c r="A6" s="296"/>
      <c r="B6" s="154" t="s">
        <v>21</v>
      </c>
      <c r="C6" s="161" t="s">
        <v>22</v>
      </c>
      <c r="D6" s="155" t="s">
        <v>18</v>
      </c>
      <c r="E6" s="208">
        <v>271</v>
      </c>
      <c r="F6" s="298"/>
      <c r="G6" s="156">
        <v>277</v>
      </c>
      <c r="H6" s="300"/>
      <c r="I6" s="156">
        <v>279</v>
      </c>
      <c r="J6" s="300"/>
      <c r="K6" s="156"/>
      <c r="L6" s="300"/>
      <c r="M6" s="156"/>
      <c r="N6" s="298"/>
      <c r="O6" s="158">
        <f t="shared" si="1"/>
        <v>556</v>
      </c>
      <c r="P6" s="308"/>
      <c r="Q6" s="308"/>
      <c r="R6" s="167">
        <v>278</v>
      </c>
      <c r="S6" s="310"/>
      <c r="T6" s="159">
        <f t="shared" si="3"/>
        <v>92.666666666666671</v>
      </c>
      <c r="U6" s="312"/>
    </row>
    <row r="7" spans="1:36" s="113" customFormat="1" ht="27" thickTop="1">
      <c r="A7" s="295">
        <v>2</v>
      </c>
      <c r="B7" s="117" t="s">
        <v>101</v>
      </c>
      <c r="C7" s="148" t="s">
        <v>24</v>
      </c>
      <c r="D7" s="149" t="s">
        <v>40</v>
      </c>
      <c r="E7" s="146">
        <v>270</v>
      </c>
      <c r="F7" s="301">
        <f t="shared" si="0"/>
        <v>540</v>
      </c>
      <c r="G7" s="204">
        <v>259</v>
      </c>
      <c r="H7" s="303">
        <f t="shared" ref="H7" si="5">G7+G8</f>
        <v>535</v>
      </c>
      <c r="I7" s="146">
        <v>261</v>
      </c>
      <c r="J7" s="305">
        <v>542</v>
      </c>
      <c r="K7" s="146"/>
      <c r="L7" s="305"/>
      <c r="M7" s="146"/>
      <c r="N7" s="303"/>
      <c r="O7" s="191">
        <f t="shared" si="1"/>
        <v>531</v>
      </c>
      <c r="P7" s="315">
        <f t="shared" ref="P7" si="6">(SUM(F7,H7,J7,L7,N7)-MIN(F7,H7,J7,L7,N7))</f>
        <v>1082</v>
      </c>
      <c r="Q7" s="315"/>
      <c r="R7" s="193">
        <v>265.5</v>
      </c>
      <c r="S7" s="317">
        <v>541</v>
      </c>
      <c r="T7" s="203">
        <f t="shared" si="3"/>
        <v>88.5</v>
      </c>
      <c r="U7" s="319">
        <f t="shared" ref="U7" si="7">S7/6</f>
        <v>90.166666666666671</v>
      </c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</row>
    <row r="8" spans="1:36" s="113" customFormat="1" ht="27" thickBot="1">
      <c r="A8" s="296"/>
      <c r="B8" s="114" t="s">
        <v>23</v>
      </c>
      <c r="C8" s="115" t="s">
        <v>24</v>
      </c>
      <c r="D8" s="116" t="s">
        <v>18</v>
      </c>
      <c r="E8" s="205">
        <v>270</v>
      </c>
      <c r="F8" s="302"/>
      <c r="G8" s="145">
        <v>276</v>
      </c>
      <c r="H8" s="304"/>
      <c r="I8" s="145">
        <v>281</v>
      </c>
      <c r="J8" s="306"/>
      <c r="K8" s="145"/>
      <c r="L8" s="306"/>
      <c r="M8" s="145"/>
      <c r="N8" s="304"/>
      <c r="O8" s="192">
        <f t="shared" si="1"/>
        <v>557</v>
      </c>
      <c r="P8" s="316"/>
      <c r="Q8" s="316"/>
      <c r="R8" s="194">
        <v>278.5</v>
      </c>
      <c r="S8" s="318"/>
      <c r="T8" s="202">
        <f t="shared" si="3"/>
        <v>92.833333333333329</v>
      </c>
      <c r="U8" s="320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36" ht="27" thickTop="1">
      <c r="A9" s="313">
        <v>3</v>
      </c>
      <c r="B9" s="150" t="s">
        <v>41</v>
      </c>
      <c r="C9" s="151" t="s">
        <v>17</v>
      </c>
      <c r="D9" s="152" t="s">
        <v>40</v>
      </c>
      <c r="E9" s="207">
        <v>245</v>
      </c>
      <c r="F9" s="297">
        <f t="shared" si="0"/>
        <v>514</v>
      </c>
      <c r="G9" s="153">
        <v>257</v>
      </c>
      <c r="H9" s="299">
        <f t="shared" ref="H9" si="8">G9+G10</f>
        <v>537</v>
      </c>
      <c r="I9" s="153">
        <v>255</v>
      </c>
      <c r="J9" s="299">
        <v>526</v>
      </c>
      <c r="K9" s="153"/>
      <c r="L9" s="299"/>
      <c r="M9" s="160"/>
      <c r="N9" s="297"/>
      <c r="O9" s="164">
        <f t="shared" si="1"/>
        <v>512</v>
      </c>
      <c r="P9" s="307">
        <f t="shared" ref="P9" si="9">(SUM(F9,H9,J9,L9,N9)-MIN(F9,H9,J9,L9,N9))</f>
        <v>1063</v>
      </c>
      <c r="Q9" s="307"/>
      <c r="R9" s="209">
        <v>256</v>
      </c>
      <c r="S9" s="309">
        <v>531.5</v>
      </c>
      <c r="T9" s="166">
        <f t="shared" si="3"/>
        <v>85.333333333333329</v>
      </c>
      <c r="U9" s="311">
        <f t="shared" ref="U9" si="10">S9/6</f>
        <v>88.583333333333329</v>
      </c>
    </row>
    <row r="10" spans="1:36" ht="27" thickBot="1">
      <c r="A10" s="314"/>
      <c r="B10" s="168" t="s">
        <v>19</v>
      </c>
      <c r="C10" s="161" t="s">
        <v>17</v>
      </c>
      <c r="D10" s="155" t="s">
        <v>18</v>
      </c>
      <c r="E10" s="208">
        <v>269</v>
      </c>
      <c r="F10" s="298"/>
      <c r="G10" s="156">
        <v>280</v>
      </c>
      <c r="H10" s="300"/>
      <c r="I10" s="156">
        <v>271</v>
      </c>
      <c r="J10" s="300"/>
      <c r="K10" s="156"/>
      <c r="L10" s="300"/>
      <c r="M10" s="157"/>
      <c r="N10" s="298"/>
      <c r="O10" s="158">
        <f t="shared" si="1"/>
        <v>551</v>
      </c>
      <c r="P10" s="308"/>
      <c r="Q10" s="308"/>
      <c r="R10" s="240">
        <v>275.5</v>
      </c>
      <c r="S10" s="310"/>
      <c r="T10" s="241">
        <f t="shared" si="3"/>
        <v>91.833333333333329</v>
      </c>
      <c r="U10" s="312"/>
    </row>
    <row r="11" spans="1:36" ht="27" thickTop="1">
      <c r="A11" s="271">
        <v>5</v>
      </c>
      <c r="B11" s="242" t="s">
        <v>126</v>
      </c>
      <c r="C11" s="243" t="s">
        <v>24</v>
      </c>
      <c r="D11" s="244" t="s">
        <v>40</v>
      </c>
      <c r="E11" s="245">
        <v>0</v>
      </c>
      <c r="F11" s="269">
        <v>0</v>
      </c>
      <c r="G11" s="206">
        <v>243</v>
      </c>
      <c r="H11" s="273">
        <f>G11+G12</f>
        <v>472</v>
      </c>
      <c r="I11" s="206">
        <v>235</v>
      </c>
      <c r="J11" s="220">
        <v>486</v>
      </c>
      <c r="K11" s="206"/>
      <c r="L11" s="220"/>
      <c r="M11" s="245"/>
      <c r="N11" s="219"/>
      <c r="O11" s="191">
        <f t="shared" si="1"/>
        <v>478</v>
      </c>
      <c r="P11" s="275">
        <f t="shared" ref="P11" si="11">(SUM(F11,H11,J11,L11,N11)-MIN(F11,H11,J11,L11,N11))</f>
        <v>958</v>
      </c>
      <c r="Q11" s="221"/>
      <c r="R11" s="193">
        <v>239</v>
      </c>
      <c r="S11" s="277">
        <v>479</v>
      </c>
      <c r="T11" s="203">
        <f t="shared" si="3"/>
        <v>79.666666666666671</v>
      </c>
      <c r="U11" s="267">
        <f t="shared" ref="U11" si="12">S11/6</f>
        <v>79.833333333333329</v>
      </c>
    </row>
    <row r="12" spans="1:36" ht="27" thickBot="1">
      <c r="A12" s="272"/>
      <c r="B12" s="216" t="s">
        <v>127</v>
      </c>
      <c r="C12" s="217" t="s">
        <v>24</v>
      </c>
      <c r="D12" s="218" t="s">
        <v>18</v>
      </c>
      <c r="E12" s="219">
        <v>0</v>
      </c>
      <c r="F12" s="270"/>
      <c r="G12" s="220">
        <v>229</v>
      </c>
      <c r="H12" s="274"/>
      <c r="I12" s="220">
        <v>251</v>
      </c>
      <c r="J12" s="220"/>
      <c r="K12" s="220"/>
      <c r="L12" s="220"/>
      <c r="M12" s="219"/>
      <c r="N12" s="219"/>
      <c r="O12" s="246">
        <f t="shared" si="1"/>
        <v>480</v>
      </c>
      <c r="P12" s="276"/>
      <c r="Q12" s="221"/>
      <c r="R12" s="222">
        <v>240</v>
      </c>
      <c r="S12" s="278"/>
      <c r="T12" s="223">
        <f t="shared" si="3"/>
        <v>80</v>
      </c>
      <c r="U12" s="268"/>
    </row>
    <row r="13" spans="1:36" s="113" customFormat="1" ht="27" thickTop="1">
      <c r="A13" s="295">
        <v>4</v>
      </c>
      <c r="B13" s="224" t="s">
        <v>43</v>
      </c>
      <c r="C13" s="225" t="s">
        <v>24</v>
      </c>
      <c r="D13" s="226" t="s">
        <v>40</v>
      </c>
      <c r="E13" s="227">
        <v>256</v>
      </c>
      <c r="F13" s="322">
        <f t="shared" si="0"/>
        <v>515</v>
      </c>
      <c r="G13" s="228">
        <v>255</v>
      </c>
      <c r="H13" s="322">
        <f t="shared" ref="H13" si="13">G13+G14</f>
        <v>515</v>
      </c>
      <c r="I13" s="227">
        <v>256</v>
      </c>
      <c r="J13" s="324">
        <v>505</v>
      </c>
      <c r="K13" s="227"/>
      <c r="L13" s="322"/>
      <c r="M13" s="227"/>
      <c r="N13" s="324"/>
      <c r="O13" s="231">
        <f t="shared" si="1"/>
        <v>512</v>
      </c>
      <c r="P13" s="326">
        <v>1030</v>
      </c>
      <c r="Q13" s="326"/>
      <c r="R13" s="229">
        <v>256</v>
      </c>
      <c r="S13" s="328">
        <v>515</v>
      </c>
      <c r="T13" s="230">
        <f t="shared" si="3"/>
        <v>85.333333333333329</v>
      </c>
      <c r="U13" s="330">
        <f t="shared" ref="U13" si="14">S13/6</f>
        <v>85.833333333333329</v>
      </c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</row>
    <row r="14" spans="1:36" s="113" customFormat="1" ht="27" thickBot="1">
      <c r="A14" s="321"/>
      <c r="B14" s="232" t="s">
        <v>35</v>
      </c>
      <c r="C14" s="18" t="s">
        <v>24</v>
      </c>
      <c r="D14" s="233" t="s">
        <v>18</v>
      </c>
      <c r="E14" s="236">
        <v>259</v>
      </c>
      <c r="F14" s="323"/>
      <c r="G14" s="235">
        <v>260</v>
      </c>
      <c r="H14" s="323"/>
      <c r="I14" s="234">
        <v>249</v>
      </c>
      <c r="J14" s="325"/>
      <c r="K14" s="235"/>
      <c r="L14" s="323"/>
      <c r="M14" s="235"/>
      <c r="N14" s="325"/>
      <c r="O14" s="237">
        <f t="shared" si="1"/>
        <v>519</v>
      </c>
      <c r="P14" s="327"/>
      <c r="Q14" s="327"/>
      <c r="R14" s="238">
        <v>259.5</v>
      </c>
      <c r="S14" s="329"/>
      <c r="T14" s="239">
        <f t="shared" si="3"/>
        <v>86.5</v>
      </c>
      <c r="U14" s="331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</row>
    <row r="15" spans="1:36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1:36">
      <c r="A16" s="147"/>
      <c r="B16" s="147"/>
      <c r="C16" s="147"/>
    </row>
    <row r="17" spans="1:3">
      <c r="A17" s="147"/>
      <c r="B17" s="147"/>
      <c r="C17" s="147"/>
    </row>
    <row r="18" spans="1:3">
      <c r="A18" s="147"/>
      <c r="B18" s="147"/>
      <c r="C18" s="147"/>
    </row>
  </sheetData>
  <mergeCells count="61">
    <mergeCell ref="N13:N14"/>
    <mergeCell ref="P13:P14"/>
    <mergeCell ref="Q13:Q14"/>
    <mergeCell ref="S13:S14"/>
    <mergeCell ref="U13:U14"/>
    <mergeCell ref="N9:N10"/>
    <mergeCell ref="P9:P10"/>
    <mergeCell ref="Q9:Q10"/>
    <mergeCell ref="S9:S10"/>
    <mergeCell ref="U9:U10"/>
    <mergeCell ref="A13:A14"/>
    <mergeCell ref="F13:F14"/>
    <mergeCell ref="H13:H14"/>
    <mergeCell ref="J13:J14"/>
    <mergeCell ref="L13:L14"/>
    <mergeCell ref="N7:N8"/>
    <mergeCell ref="P7:P8"/>
    <mergeCell ref="Q7:Q8"/>
    <mergeCell ref="S7:S8"/>
    <mergeCell ref="U7:U8"/>
    <mergeCell ref="A9:A10"/>
    <mergeCell ref="F9:F10"/>
    <mergeCell ref="H9:H10"/>
    <mergeCell ref="J9:J10"/>
    <mergeCell ref="L9:L10"/>
    <mergeCell ref="N5:N6"/>
    <mergeCell ref="P5:P6"/>
    <mergeCell ref="Q5:Q6"/>
    <mergeCell ref="S5:S6"/>
    <mergeCell ref="U5:U6"/>
    <mergeCell ref="A7:A8"/>
    <mergeCell ref="F7:F8"/>
    <mergeCell ref="H7:H8"/>
    <mergeCell ref="J7:J8"/>
    <mergeCell ref="L7:L8"/>
    <mergeCell ref="A5:A6"/>
    <mergeCell ref="F5:F6"/>
    <mergeCell ref="H5:H6"/>
    <mergeCell ref="J5:J6"/>
    <mergeCell ref="L5:L6"/>
    <mergeCell ref="A1:U1"/>
    <mergeCell ref="A2:U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Q4"/>
    <mergeCell ref="R3:S3"/>
    <mergeCell ref="T3:U3"/>
    <mergeCell ref="U11:U12"/>
    <mergeCell ref="F11:F12"/>
    <mergeCell ref="A11:A12"/>
    <mergeCell ref="H11:H12"/>
    <mergeCell ref="P11:P12"/>
    <mergeCell ref="S11:S12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Tableaux Simples</vt:lpstr>
      <vt:lpstr>Tableau Mixtes</vt:lpstr>
      <vt:lpstr>Feuil1</vt:lpstr>
      <vt:lpstr>'Tableaux Simples'!Zone_d_impression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PERLEAU Mathieu</dc:creator>
  <cp:lastModifiedBy>Simon</cp:lastModifiedBy>
  <cp:lastPrinted>2022-12-05T16:37:49Z</cp:lastPrinted>
  <dcterms:created xsi:type="dcterms:W3CDTF">2022-09-12T13:29:27Z</dcterms:created>
  <dcterms:modified xsi:type="dcterms:W3CDTF">2022-12-18T09:15:57Z</dcterms:modified>
</cp:coreProperties>
</file>